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l2006\Desktop\"/>
    </mc:Choice>
  </mc:AlternateContent>
  <bookViews>
    <workbookView xWindow="0" yWindow="0" windowWidth="24000" windowHeight="94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Sheet1!$A$1:$Q$80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N33" i="1" s="1"/>
  <c r="E33" i="1"/>
  <c r="D33" i="1"/>
  <c r="M80" i="1" l="1"/>
  <c r="N80" i="1" s="1"/>
  <c r="E80" i="1"/>
  <c r="D80" i="1"/>
  <c r="M79" i="1"/>
  <c r="N79" i="1" s="1"/>
  <c r="E79" i="1"/>
  <c r="D79" i="1"/>
  <c r="M78" i="1"/>
  <c r="N78" i="1" s="1"/>
  <c r="E78" i="1"/>
  <c r="D78" i="1"/>
  <c r="M77" i="1"/>
  <c r="N77" i="1" s="1"/>
  <c r="E77" i="1"/>
  <c r="D77" i="1"/>
  <c r="M76" i="1"/>
  <c r="N76" i="1" s="1"/>
  <c r="E76" i="1"/>
  <c r="D76" i="1"/>
  <c r="M75" i="1"/>
  <c r="N75" i="1" s="1"/>
  <c r="E75" i="1"/>
  <c r="D75" i="1"/>
  <c r="M74" i="1"/>
  <c r="N74" i="1" s="1"/>
  <c r="E74" i="1"/>
  <c r="D74" i="1"/>
  <c r="M73" i="1"/>
  <c r="N73" i="1" s="1"/>
  <c r="E73" i="1"/>
  <c r="D73" i="1"/>
  <c r="M72" i="1"/>
  <c r="N72" i="1" s="1"/>
  <c r="D72" i="1"/>
  <c r="M71" i="1"/>
  <c r="N71" i="1" s="1"/>
  <c r="E71" i="1"/>
  <c r="D71" i="1"/>
  <c r="M70" i="1"/>
  <c r="N70" i="1" s="1"/>
  <c r="E70" i="1"/>
  <c r="D70" i="1"/>
  <c r="M69" i="1"/>
  <c r="N69" i="1" s="1"/>
  <c r="E69" i="1"/>
  <c r="D69" i="1"/>
  <c r="M68" i="1"/>
  <c r="N68" i="1" s="1"/>
  <c r="E68" i="1"/>
  <c r="D68" i="1"/>
  <c r="M67" i="1"/>
  <c r="N67" i="1" s="1"/>
  <c r="E67" i="1"/>
  <c r="D67" i="1"/>
  <c r="M66" i="1"/>
  <c r="N66" i="1" s="1"/>
  <c r="E66" i="1"/>
  <c r="D66" i="1"/>
  <c r="M65" i="1"/>
  <c r="N65" i="1" s="1"/>
  <c r="D65" i="1"/>
  <c r="M64" i="1"/>
  <c r="N64" i="1" s="1"/>
  <c r="D64" i="1"/>
  <c r="M63" i="1"/>
  <c r="N63" i="1" s="1"/>
  <c r="E63" i="1"/>
  <c r="D63" i="1"/>
  <c r="M62" i="1"/>
  <c r="N62" i="1" s="1"/>
  <c r="E62" i="1"/>
  <c r="D62" i="1"/>
  <c r="M61" i="1"/>
  <c r="N61" i="1" s="1"/>
  <c r="E61" i="1"/>
  <c r="D61" i="1"/>
  <c r="M60" i="1"/>
  <c r="N60" i="1" s="1"/>
  <c r="E60" i="1"/>
  <c r="D60" i="1"/>
  <c r="M59" i="1"/>
  <c r="N59" i="1" s="1"/>
  <c r="E59" i="1"/>
  <c r="D59" i="1"/>
  <c r="M58" i="1"/>
  <c r="N58" i="1" s="1"/>
  <c r="E58" i="1"/>
  <c r="D58" i="1"/>
  <c r="M57" i="1"/>
  <c r="N57" i="1" s="1"/>
  <c r="E57" i="1"/>
  <c r="D57" i="1"/>
  <c r="M56" i="1"/>
  <c r="N56" i="1" s="1"/>
  <c r="E56" i="1"/>
  <c r="D56" i="1"/>
  <c r="M55" i="1"/>
  <c r="N55" i="1" s="1"/>
  <c r="E55" i="1"/>
  <c r="D55" i="1"/>
  <c r="M54" i="1"/>
  <c r="N54" i="1" s="1"/>
  <c r="E54" i="1"/>
  <c r="D54" i="1"/>
  <c r="M53" i="1"/>
  <c r="N53" i="1" s="1"/>
  <c r="E53" i="1"/>
  <c r="D53" i="1"/>
  <c r="M52" i="1"/>
  <c r="N52" i="1" s="1"/>
  <c r="E52" i="1"/>
  <c r="D52" i="1"/>
  <c r="M51" i="1"/>
  <c r="N51" i="1" s="1"/>
  <c r="E51" i="1"/>
  <c r="D51" i="1"/>
  <c r="M50" i="1"/>
  <c r="N50" i="1" s="1"/>
  <c r="D50" i="1"/>
  <c r="M49" i="1"/>
  <c r="N49" i="1" s="1"/>
  <c r="E49" i="1"/>
  <c r="D49" i="1"/>
  <c r="M48" i="1"/>
  <c r="N48" i="1" s="1"/>
  <c r="E48" i="1"/>
  <c r="D48" i="1"/>
  <c r="M47" i="1"/>
  <c r="N47" i="1" s="1"/>
  <c r="E47" i="1"/>
  <c r="D47" i="1"/>
  <c r="M46" i="1"/>
  <c r="N46" i="1" s="1"/>
  <c r="M45" i="1"/>
  <c r="N45" i="1" s="1"/>
  <c r="E45" i="1"/>
  <c r="D45" i="1"/>
  <c r="M44" i="1"/>
  <c r="N44" i="1" s="1"/>
  <c r="E44" i="1"/>
  <c r="D44" i="1"/>
  <c r="M43" i="1"/>
  <c r="N43" i="1" s="1"/>
  <c r="M42" i="1"/>
  <c r="N42" i="1" s="1"/>
  <c r="E42" i="1"/>
  <c r="D42" i="1"/>
  <c r="M41" i="1"/>
  <c r="N41" i="1" s="1"/>
  <c r="E41" i="1"/>
  <c r="D41" i="1"/>
  <c r="M40" i="1"/>
  <c r="N40" i="1" s="1"/>
  <c r="E40" i="1"/>
  <c r="D40" i="1"/>
  <c r="M39" i="1"/>
  <c r="N39" i="1" s="1"/>
  <c r="E39" i="1"/>
  <c r="D39" i="1"/>
  <c r="M38" i="1"/>
  <c r="N38" i="1" s="1"/>
  <c r="E38" i="1"/>
  <c r="D38" i="1"/>
  <c r="M37" i="1"/>
  <c r="N37" i="1" s="1"/>
  <c r="E37" i="1"/>
  <c r="D37" i="1"/>
  <c r="M36" i="1"/>
  <c r="N36" i="1" s="1"/>
  <c r="E36" i="1"/>
  <c r="D36" i="1"/>
  <c r="M35" i="1"/>
  <c r="N35" i="1" s="1"/>
  <c r="E35" i="1"/>
  <c r="D35" i="1"/>
  <c r="M34" i="1"/>
  <c r="N34" i="1" s="1"/>
  <c r="E34" i="1"/>
  <c r="D34" i="1"/>
  <c r="M32" i="1"/>
  <c r="N32" i="1" s="1"/>
  <c r="M31" i="1"/>
  <c r="N31" i="1" s="1"/>
  <c r="E31" i="1"/>
  <c r="D31" i="1"/>
  <c r="M30" i="1"/>
  <c r="N30" i="1" s="1"/>
  <c r="E30" i="1"/>
  <c r="D30" i="1"/>
  <c r="M29" i="1"/>
  <c r="N29" i="1" s="1"/>
  <c r="E29" i="1"/>
  <c r="D29" i="1"/>
  <c r="M28" i="1"/>
  <c r="N28" i="1" s="1"/>
  <c r="E28" i="1"/>
  <c r="D28" i="1"/>
  <c r="M27" i="1"/>
  <c r="N27" i="1" s="1"/>
  <c r="E27" i="1"/>
  <c r="D27" i="1"/>
  <c r="M26" i="1"/>
  <c r="N26" i="1" s="1"/>
  <c r="E26" i="1"/>
  <c r="D26" i="1"/>
  <c r="M25" i="1"/>
  <c r="N25" i="1" s="1"/>
  <c r="M24" i="1"/>
  <c r="N24" i="1" s="1"/>
  <c r="E24" i="1"/>
  <c r="D24" i="1"/>
  <c r="M23" i="1"/>
  <c r="N23" i="1" s="1"/>
  <c r="M22" i="1"/>
  <c r="N22" i="1" s="1"/>
  <c r="E22" i="1"/>
  <c r="D22" i="1"/>
  <c r="M21" i="1"/>
  <c r="N21" i="1" s="1"/>
  <c r="D21" i="1"/>
  <c r="M20" i="1"/>
  <c r="N20" i="1" s="1"/>
  <c r="E20" i="1"/>
  <c r="D20" i="1"/>
  <c r="M19" i="1"/>
  <c r="N19" i="1" s="1"/>
  <c r="E19" i="1"/>
  <c r="D19" i="1"/>
  <c r="M18" i="1"/>
  <c r="N18" i="1" s="1"/>
  <c r="E18" i="1"/>
  <c r="D18" i="1"/>
  <c r="M17" i="1"/>
  <c r="N17" i="1" s="1"/>
  <c r="M16" i="1"/>
  <c r="N16" i="1" s="1"/>
  <c r="E16" i="1"/>
  <c r="D16" i="1"/>
  <c r="M15" i="1"/>
  <c r="N15" i="1" s="1"/>
  <c r="D15" i="1"/>
  <c r="M14" i="1"/>
  <c r="N14" i="1" s="1"/>
  <c r="E14" i="1"/>
  <c r="D14" i="1"/>
  <c r="M13" i="1"/>
  <c r="N13" i="1" s="1"/>
  <c r="E13" i="1"/>
  <c r="D13" i="1"/>
  <c r="M12" i="1"/>
  <c r="N12" i="1" s="1"/>
  <c r="E12" i="1"/>
  <c r="D12" i="1"/>
  <c r="M11" i="1"/>
  <c r="N11" i="1" s="1"/>
  <c r="E11" i="1"/>
  <c r="D11" i="1"/>
  <c r="M10" i="1"/>
  <c r="N10" i="1" s="1"/>
  <c r="E10" i="1"/>
  <c r="D10" i="1"/>
  <c r="M9" i="1"/>
  <c r="N9" i="1" s="1"/>
  <c r="E9" i="1"/>
  <c r="D9" i="1"/>
  <c r="M8" i="1"/>
  <c r="N8" i="1" s="1"/>
  <c r="E8" i="1"/>
  <c r="D8" i="1"/>
  <c r="M7" i="1"/>
  <c r="N7" i="1" s="1"/>
  <c r="D7" i="1"/>
  <c r="M6" i="1"/>
  <c r="N6" i="1" s="1"/>
  <c r="E6" i="1"/>
  <c r="D6" i="1"/>
  <c r="M5" i="1"/>
  <c r="N5" i="1" s="1"/>
  <c r="D5" i="1"/>
  <c r="M4" i="1"/>
  <c r="N4" i="1" s="1"/>
  <c r="E4" i="1"/>
  <c r="D4" i="1"/>
  <c r="M3" i="1"/>
  <c r="N3" i="1" s="1"/>
  <c r="E3" i="1"/>
  <c r="D3" i="1"/>
  <c r="M2" i="1"/>
  <c r="N2" i="1" s="1"/>
</calcChain>
</file>

<file path=xl/sharedStrings.xml><?xml version="1.0" encoding="utf-8"?>
<sst xmlns="http://schemas.openxmlformats.org/spreadsheetml/2006/main" count="308" uniqueCount="236">
  <si>
    <t>学号</t>
  </si>
  <si>
    <t>姓名</t>
  </si>
  <si>
    <t>班级</t>
  </si>
  <si>
    <t>国家英语四级</t>
  </si>
  <si>
    <t>国家英语六级</t>
  </si>
  <si>
    <r>
      <rPr>
        <sz val="11"/>
        <color indexed="8"/>
        <rFont val="宋体"/>
        <family val="3"/>
        <charset val="134"/>
      </rPr>
      <t>补考情况</t>
    </r>
    <r>
      <rPr>
        <sz val="11"/>
        <color indexed="8"/>
        <rFont val="宋体"/>
        <family val="3"/>
        <charset val="134"/>
      </rPr>
      <t>(</t>
    </r>
    <r>
      <rPr>
        <sz val="10"/>
        <rFont val="宋体"/>
        <family val="3"/>
        <charset val="134"/>
      </rPr>
      <t>门次数</t>
    </r>
    <r>
      <rPr>
        <sz val="11"/>
        <color indexed="8"/>
        <rFont val="宋体"/>
        <family val="3"/>
        <charset val="134"/>
      </rPr>
      <t>)</t>
    </r>
  </si>
  <si>
    <t>学生课程平均绩点</t>
  </si>
  <si>
    <t>年级排名</t>
  </si>
  <si>
    <t>年级人数</t>
  </si>
  <si>
    <t>专业排名</t>
  </si>
  <si>
    <t>专业人数</t>
  </si>
  <si>
    <t>加分</t>
    <phoneticPr fontId="2" type="noConversion"/>
  </si>
  <si>
    <t>综合分数</t>
    <phoneticPr fontId="2" type="noConversion"/>
  </si>
  <si>
    <t>综合测评成绩</t>
    <phoneticPr fontId="2" type="noConversion"/>
  </si>
  <si>
    <t>综合排名</t>
    <phoneticPr fontId="2" type="noConversion"/>
  </si>
  <si>
    <t>获奖情况</t>
    <phoneticPr fontId="2" type="noConversion"/>
  </si>
  <si>
    <t>备注</t>
    <phoneticPr fontId="2" type="noConversion"/>
  </si>
  <si>
    <t>20124924</t>
  </si>
  <si>
    <t>徐军</t>
  </si>
  <si>
    <t>12计算机科学与技术01</t>
  </si>
  <si>
    <t>美国大学生数学建模竞赛一等奖、全国大学生数学建模竞赛重庆赛区一等奖</t>
    <phoneticPr fontId="2" type="noConversion"/>
  </si>
  <si>
    <t>弘升、直推</t>
    <phoneticPr fontId="2" type="noConversion"/>
  </si>
  <si>
    <t>20125063</t>
  </si>
  <si>
    <t>赵双</t>
  </si>
  <si>
    <t>12计算机科学与技术05</t>
  </si>
  <si>
    <t>全国大学生数学竞赛二等奖</t>
    <phoneticPr fontId="2" type="noConversion"/>
  </si>
  <si>
    <t>20124949</t>
  </si>
  <si>
    <t>曾兆伟</t>
  </si>
  <si>
    <t>12计算机科学与技术02</t>
  </si>
  <si>
    <t>全国大学生数学建模竞赛重庆市一等奖、全国Java程序设计大赛西南赛区三等奖、国家创新试验项目结题优</t>
    <phoneticPr fontId="2" type="noConversion"/>
  </si>
  <si>
    <t>20125079</t>
  </si>
  <si>
    <t>李杰</t>
  </si>
  <si>
    <t>12计算机科学与技术06</t>
  </si>
  <si>
    <t>美国大学生数学建模竞赛一等奖</t>
    <phoneticPr fontId="2" type="noConversion"/>
  </si>
  <si>
    <t>弘升、直推</t>
    <phoneticPr fontId="2" type="noConversion"/>
  </si>
  <si>
    <t>20124959</t>
  </si>
  <si>
    <t>崔鑫</t>
  </si>
  <si>
    <r>
      <t>优异生、全国Java程序设计大赛西南赛区三等奖、</t>
    </r>
    <r>
      <rPr>
        <b/>
        <sz val="11"/>
        <color indexed="8"/>
        <rFont val="宋体"/>
        <family val="3"/>
        <charset val="134"/>
      </rPr>
      <t>第二届全国高校物联网创新应用大赛西南区三等奖、美国大学生数学建模竞赛三等奖、国家大学生创新性试验计划项目结业题为优、学院辩论协会会长</t>
    </r>
    <phoneticPr fontId="2" type="noConversion"/>
  </si>
  <si>
    <t>20124974</t>
  </si>
  <si>
    <t>郭冉</t>
  </si>
  <si>
    <t>优异生、全国Java程序设计大赛西南赛区三等奖、美国大学生数学建模竞赛三等奖、国家创新试验项目结题优</t>
    <phoneticPr fontId="2" type="noConversion"/>
  </si>
  <si>
    <t>20124947</t>
  </si>
  <si>
    <t>罗琪</t>
  </si>
  <si>
    <t>优异生</t>
    <phoneticPr fontId="2" type="noConversion"/>
  </si>
  <si>
    <t>20125038</t>
  </si>
  <si>
    <t>陈莉</t>
  </si>
  <si>
    <t>12计算机科学与技术04</t>
  </si>
  <si>
    <t>全国大学生数学建模大赛重庆赛区二等奖、优异生</t>
    <phoneticPr fontId="2" type="noConversion"/>
  </si>
  <si>
    <t>20125157</t>
  </si>
  <si>
    <t>张小燕</t>
  </si>
  <si>
    <t>大学物理实验不及格</t>
    <phoneticPr fontId="2" type="noConversion"/>
  </si>
  <si>
    <t>弘升</t>
    <phoneticPr fontId="2" type="noConversion"/>
  </si>
  <si>
    <t>20125039</t>
  </si>
  <si>
    <t>方胜群</t>
  </si>
  <si>
    <t>全国大学生数学建模竞赛重庆赛区二等奖、全国Java程序设计大赛A组西南赛区二等奖</t>
    <phoneticPr fontId="2" type="noConversion"/>
  </si>
  <si>
    <t>20124978</t>
  </si>
  <si>
    <t>王元斗</t>
    <phoneticPr fontId="2" type="noConversion"/>
  </si>
  <si>
    <t>美国大学生数学建模竞赛二等奖、实用新型专利1项</t>
    <phoneticPr fontId="2" type="noConversion"/>
  </si>
  <si>
    <t>20124941</t>
  </si>
  <si>
    <t>黄燕婷</t>
  </si>
  <si>
    <t>20125160</t>
  </si>
  <si>
    <t>徐红艳</t>
  </si>
  <si>
    <t>心理协会会长</t>
    <phoneticPr fontId="2" type="noConversion"/>
  </si>
  <si>
    <t>20125082</t>
  </si>
  <si>
    <t>成林峰</t>
  </si>
  <si>
    <t>20125016</t>
  </si>
  <si>
    <t>文鹏</t>
  </si>
  <si>
    <t>实用新型专利1项</t>
    <phoneticPr fontId="2" type="noConversion"/>
  </si>
  <si>
    <t>20125008</t>
  </si>
  <si>
    <t>姚杰</t>
  </si>
  <si>
    <t>12计算机科学与技术03</t>
  </si>
  <si>
    <t>20125060</t>
  </si>
  <si>
    <t>刘宇胜</t>
  </si>
  <si>
    <t>全国Java程序设计大赛A组西南赛区二等奖</t>
    <phoneticPr fontId="2" type="noConversion"/>
  </si>
  <si>
    <t>20125095</t>
  </si>
  <si>
    <t>廖凤露</t>
  </si>
  <si>
    <t>全国大学生数学建模竞赛重庆市一等奖</t>
    <phoneticPr fontId="2" type="noConversion"/>
  </si>
  <si>
    <t>20124973</t>
  </si>
  <si>
    <t>朱淑媛</t>
  </si>
  <si>
    <t>20125072</t>
  </si>
  <si>
    <t>王健雄</t>
  </si>
  <si>
    <t>班长</t>
    <phoneticPr fontId="2" type="noConversion"/>
  </si>
  <si>
    <t>20124970</t>
  </si>
  <si>
    <t>向俊奇</t>
  </si>
  <si>
    <t>国家级大学生创新训练计划结题优、全国大学生计算机设计大赛三等奖、全国高校物联网应用创新大赛西南赛区三等奖</t>
    <phoneticPr fontId="2" type="noConversion"/>
  </si>
  <si>
    <t>20124988</t>
  </si>
  <si>
    <t>林松</t>
  </si>
  <si>
    <t>美国数模一等奖</t>
    <phoneticPr fontId="2" type="noConversion"/>
  </si>
  <si>
    <t>直推</t>
    <phoneticPr fontId="2" type="noConversion"/>
  </si>
  <si>
    <t>20124919</t>
  </si>
  <si>
    <t>叶仕秋</t>
  </si>
  <si>
    <t>20125075</t>
  </si>
  <si>
    <t>李航</t>
  </si>
  <si>
    <t>20124946</t>
  </si>
  <si>
    <t>张新兴</t>
  </si>
  <si>
    <t>团支书</t>
    <phoneticPr fontId="2" type="noConversion"/>
  </si>
  <si>
    <t>20124929</t>
  </si>
  <si>
    <t>叶映彤</t>
  </si>
  <si>
    <t xml:space="preserve"> </t>
    <phoneticPr fontId="2" type="noConversion"/>
  </si>
  <si>
    <t>20124979</t>
  </si>
  <si>
    <t>康克熙</t>
  </si>
  <si>
    <t>20124525</t>
  </si>
  <si>
    <t>张则坚</t>
  </si>
  <si>
    <t>7</t>
  </si>
  <si>
    <t>20124977</t>
  </si>
  <si>
    <t>杨莹</t>
  </si>
  <si>
    <t>20125048</t>
  </si>
  <si>
    <t>涂腾</t>
  </si>
  <si>
    <t>20124925</t>
  </si>
  <si>
    <t>任津廷</t>
  </si>
  <si>
    <t>20124938</t>
  </si>
  <si>
    <t>汪波</t>
  </si>
  <si>
    <t>20126652</t>
  </si>
  <si>
    <t>20124962</t>
  </si>
  <si>
    <t>阳平</t>
  </si>
  <si>
    <t>20125093</t>
  </si>
  <si>
    <t>刘星星</t>
  </si>
  <si>
    <t>20125022</t>
  </si>
  <si>
    <t>周唯</t>
    <phoneticPr fontId="2" type="noConversion"/>
  </si>
  <si>
    <t>国家级大学生创业训练计划结题良、实用新型专利一项</t>
    <phoneticPr fontId="2" type="noConversion"/>
  </si>
  <si>
    <t>20124963</t>
  </si>
  <si>
    <t>刘江</t>
  </si>
  <si>
    <t>20125009</t>
  </si>
  <si>
    <t>方坤</t>
  </si>
  <si>
    <t>20125049</t>
  </si>
  <si>
    <t>管孟弘</t>
  </si>
  <si>
    <t>重庆市大学生程序设计大赛二等奖、</t>
    <phoneticPr fontId="2" type="noConversion"/>
  </si>
  <si>
    <t>20125097</t>
  </si>
  <si>
    <t>周於煜</t>
  </si>
  <si>
    <t>20125041</t>
  </si>
  <si>
    <t>李文</t>
  </si>
  <si>
    <t>20125003</t>
  </si>
  <si>
    <t>茹意</t>
  </si>
  <si>
    <t>全国大学生英语竞赛全国三等奖</t>
    <phoneticPr fontId="2" type="noConversion"/>
  </si>
  <si>
    <t>20124955</t>
  </si>
  <si>
    <t>曾映峰</t>
  </si>
  <si>
    <t>20125024</t>
  </si>
  <si>
    <t>屈欣</t>
    <phoneticPr fontId="2" type="noConversion"/>
  </si>
  <si>
    <t>国家级大学生创业训练计划结题、团支书、实用新型专利</t>
    <phoneticPr fontId="2" type="noConversion"/>
  </si>
  <si>
    <t>20124996</t>
  </si>
  <si>
    <t>鲍杰利</t>
  </si>
  <si>
    <t>20125110</t>
  </si>
  <si>
    <t>丁建辉</t>
  </si>
  <si>
    <t>12网络工程01</t>
  </si>
  <si>
    <t>班长、优异生、全国大学生数学建模竞赛重庆市一等奖、英特尔移动创新竞赛“最受欢迎作品奖”、全国大学生数学竞赛(非数类)预赛一等奖</t>
    <phoneticPr fontId="2" type="noConversion"/>
  </si>
  <si>
    <t>20125116</t>
  </si>
  <si>
    <t>马竹琳</t>
  </si>
  <si>
    <t>20125137</t>
  </si>
  <si>
    <t>戴雅君</t>
  </si>
  <si>
    <t>12网络工程02</t>
  </si>
  <si>
    <t>优异生、团支书</t>
    <phoneticPr fontId="2" type="noConversion"/>
  </si>
  <si>
    <t>20125122</t>
  </si>
  <si>
    <t>曾文亮</t>
  </si>
  <si>
    <t>全国Java程序设计大赛西南赛区三等奖、第二届全国高校物联网应用创新大赛西南赛区一等奖</t>
    <phoneticPr fontId="2" type="noConversion"/>
  </si>
  <si>
    <t>20125112</t>
  </si>
  <si>
    <t>张寻</t>
  </si>
  <si>
    <t>实用新型专利</t>
    <phoneticPr fontId="2" type="noConversion"/>
  </si>
  <si>
    <t>20125115</t>
  </si>
  <si>
    <t>许明玉</t>
  </si>
  <si>
    <t>20125107</t>
  </si>
  <si>
    <t>徐彪</t>
  </si>
  <si>
    <t>20125111</t>
  </si>
  <si>
    <t>陈果</t>
  </si>
  <si>
    <t>20125099</t>
  </si>
  <si>
    <t>刘谦</t>
  </si>
  <si>
    <t>20125124</t>
  </si>
  <si>
    <t>殷承志</t>
  </si>
  <si>
    <t>20125215</t>
  </si>
  <si>
    <t>尹良良</t>
  </si>
  <si>
    <t>12物联网工程01</t>
  </si>
  <si>
    <t>全国java程序设计大赛西南赛区三等奖、优异生</t>
    <phoneticPr fontId="2" type="noConversion"/>
  </si>
  <si>
    <t>20125209</t>
  </si>
  <si>
    <t>陈点</t>
  </si>
  <si>
    <t>微软技术俱乐部宣传部长、重庆市程序设计大赛一等奖、ACM亚洲区域赛鞍山赛区现场赛铜牌、北京赛区现场赛铜牌、海赛区现场赛银牌、SRTP项目优秀一等奖、四川省程序设计大赛银牌</t>
    <phoneticPr fontId="2" type="noConversion"/>
  </si>
  <si>
    <t>20125204</t>
  </si>
  <si>
    <t>任东胜</t>
  </si>
  <si>
    <t>班长、优异生</t>
    <phoneticPr fontId="2" type="noConversion"/>
  </si>
  <si>
    <t>20125231</t>
  </si>
  <si>
    <t>王小敏</t>
  </si>
  <si>
    <t>20125216</t>
  </si>
  <si>
    <t>徐天源</t>
  </si>
  <si>
    <t>微软学生技术俱乐部会长</t>
    <phoneticPr fontId="2" type="noConversion"/>
  </si>
  <si>
    <t>20125224</t>
  </si>
  <si>
    <t>许悦</t>
  </si>
  <si>
    <t>20125226</t>
  </si>
  <si>
    <t>王秀萍</t>
  </si>
  <si>
    <t>20125220</t>
  </si>
  <si>
    <t>陈鑫杭</t>
  </si>
  <si>
    <t>20125202</t>
  </si>
  <si>
    <t>郑佳兴</t>
  </si>
  <si>
    <t>20125207</t>
  </si>
  <si>
    <t>伍宇强</t>
  </si>
  <si>
    <t>20125191</t>
  </si>
  <si>
    <t>陈潇漪</t>
  </si>
  <si>
    <t>12信息安全02</t>
  </si>
  <si>
    <t>优异生、中国大学生计算机设计大赛三等奖、全国大学生数学建模竞赛重庆赛区一等奖、美国大学生数学建模竞赛二等奖、国家级大学生创新训练项目优</t>
    <phoneticPr fontId="2" type="noConversion"/>
  </si>
  <si>
    <t>20125166</t>
  </si>
  <si>
    <t>王清铅</t>
  </si>
  <si>
    <t>12信息安全01</t>
  </si>
  <si>
    <t>重庆市程序设计大赛一等奖、全国大学生电子设计竞赛三等奖、优异生</t>
    <phoneticPr fontId="2" type="noConversion"/>
  </si>
  <si>
    <t>20125193</t>
  </si>
  <si>
    <t>许佳丽</t>
  </si>
  <si>
    <t>重庆大学科研训练计划(SRTP)优秀一等奖</t>
    <phoneticPr fontId="2" type="noConversion"/>
  </si>
  <si>
    <t>20125186</t>
  </si>
  <si>
    <t>潘波</t>
  </si>
  <si>
    <t>中国数模重庆一等奖</t>
    <phoneticPr fontId="2" type="noConversion"/>
  </si>
  <si>
    <t>20125175</t>
  </si>
  <si>
    <t>刘俊灵</t>
  </si>
  <si>
    <t>全国大学生电子设计竞赛三等奖、优异生</t>
    <phoneticPr fontId="2" type="noConversion"/>
  </si>
  <si>
    <t>20125200</t>
  </si>
  <si>
    <t>鄢然</t>
  </si>
  <si>
    <t>20125199</t>
  </si>
  <si>
    <t>王礼</t>
  </si>
  <si>
    <t>团支书</t>
    <phoneticPr fontId="2" type="noConversion"/>
  </si>
  <si>
    <t>20125156</t>
  </si>
  <si>
    <t>周月玥</t>
  </si>
  <si>
    <t>全国大学生电子设计竞赛三等奖</t>
    <phoneticPr fontId="2" type="noConversion"/>
  </si>
  <si>
    <t>20125159</t>
  </si>
  <si>
    <t>杨刘箐竹</t>
  </si>
  <si>
    <t>20125176</t>
  </si>
  <si>
    <t>秦学</t>
  </si>
  <si>
    <t>20125144</t>
  </si>
  <si>
    <t>李济洋</t>
  </si>
  <si>
    <t>学生会文艺部部长</t>
    <phoneticPr fontId="2" type="noConversion"/>
  </si>
  <si>
    <t>弘升</t>
    <phoneticPr fontId="2" type="noConversion"/>
  </si>
  <si>
    <t>20125192</t>
  </si>
  <si>
    <t>段丹婷</t>
  </si>
  <si>
    <t>院青协宣传部部长</t>
    <phoneticPr fontId="2" type="noConversion"/>
  </si>
  <si>
    <t>20125163</t>
  </si>
  <si>
    <t>陈可心</t>
  </si>
  <si>
    <t>院生活部部长</t>
    <phoneticPr fontId="2" type="noConversion"/>
  </si>
  <si>
    <t>20125195</t>
  </si>
  <si>
    <t>徐阳洋</t>
  </si>
  <si>
    <t>青年志愿者协会部长</t>
    <phoneticPr fontId="2" type="noConversion"/>
  </si>
  <si>
    <t>李子辉</t>
    <phoneticPr fontId="2" type="noConversion"/>
  </si>
  <si>
    <t>Linux操作系统课程设计不及格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</si>
</sst>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5745;&#31185;5&#29677;&#22235;&#20845;&#32423;&#25104;&#324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2012&#32423;&#20449;&#23433;&#19968;&#29677;&#22235;&#20845;&#32423;&#24773;&#20917;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2012&#32423;&#22235;&#20845;&#32423;&#24773;&#20917;&#32479;&#35745;&#34920;&#65288;&#35745;&#31185;&#20108;&#29677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5745;&#31185;6&#29677;&#22235;&#20845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5745;&#31185;1&#29677;46&#32423;&#25104;&#32489;&#32479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5745;&#31185;&#22235;&#29677;&#22235;&#20845;&#32423;&#25104;&#324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2593;&#32476;1&#29677;&#22235;&#20845;&#32423;&#24773;&#20917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32593;&#32476;02&#29677;&#22235;&#20845;&#32423;&#25104;&#32489;&#32479;&#3574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29289;&#32852;&#32593;&#19968;&#29677;&#22235;&#20845;&#32423;&#25104;&#32489;&#32479;&#35745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guanpeng11/Desktop/&#22235;&#20845;&#32423;/&#20449;&#24687;&#23433;&#20840;2&#29677;&#22235;&#20845;&#32423;&#25104;&#32489;&#32479;&#357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姓名</v>
          </cell>
          <cell r="B1" t="str">
            <v>学号</v>
          </cell>
          <cell r="C1" t="str">
            <v>四级</v>
          </cell>
          <cell r="D1" t="str">
            <v>六级</v>
          </cell>
        </row>
        <row r="2">
          <cell r="A2" t="str">
            <v>凌照</v>
          </cell>
          <cell r="B2">
            <v>20125057</v>
          </cell>
          <cell r="C2">
            <v>450</v>
          </cell>
          <cell r="D2">
            <v>455</v>
          </cell>
        </row>
        <row r="3">
          <cell r="A3" t="str">
            <v>杨冠鹏</v>
          </cell>
          <cell r="B3">
            <v>20125055</v>
          </cell>
          <cell r="C3">
            <v>428</v>
          </cell>
          <cell r="D3" t="str">
            <v>无</v>
          </cell>
        </row>
        <row r="4">
          <cell r="A4" t="str">
            <v>涂腾</v>
          </cell>
          <cell r="B4">
            <v>20125048</v>
          </cell>
          <cell r="C4">
            <v>493</v>
          </cell>
          <cell r="D4">
            <v>447</v>
          </cell>
        </row>
        <row r="5">
          <cell r="A5" t="str">
            <v>方胜群</v>
          </cell>
          <cell r="B5">
            <v>20125039</v>
          </cell>
          <cell r="C5">
            <v>540</v>
          </cell>
          <cell r="D5">
            <v>473</v>
          </cell>
        </row>
        <row r="6">
          <cell r="A6" t="str">
            <v>管孟弘</v>
          </cell>
          <cell r="B6">
            <v>20125049</v>
          </cell>
          <cell r="C6">
            <v>478</v>
          </cell>
          <cell r="D6">
            <v>407</v>
          </cell>
        </row>
        <row r="7">
          <cell r="A7" t="str">
            <v>刘彬成</v>
          </cell>
          <cell r="B7">
            <v>20125053</v>
          </cell>
          <cell r="C7">
            <v>485</v>
          </cell>
          <cell r="D7">
            <v>428</v>
          </cell>
        </row>
        <row r="8">
          <cell r="A8" t="str">
            <v>杨松</v>
          </cell>
          <cell r="B8">
            <v>20125061</v>
          </cell>
          <cell r="C8">
            <v>495</v>
          </cell>
          <cell r="D8">
            <v>434</v>
          </cell>
        </row>
        <row r="9">
          <cell r="A9" t="str">
            <v>刘宇胜</v>
          </cell>
          <cell r="B9">
            <v>20125060</v>
          </cell>
          <cell r="C9">
            <v>553</v>
          </cell>
          <cell r="D9">
            <v>513</v>
          </cell>
        </row>
        <row r="10">
          <cell r="A10" t="str">
            <v>赵双</v>
          </cell>
          <cell r="C10">
            <v>538</v>
          </cell>
          <cell r="D10">
            <v>590</v>
          </cell>
        </row>
        <row r="11">
          <cell r="A11" t="str">
            <v>姚新雯</v>
          </cell>
          <cell r="C11">
            <v>444</v>
          </cell>
          <cell r="D11">
            <v>420</v>
          </cell>
        </row>
        <row r="12">
          <cell r="A12" t="str">
            <v>肖豪</v>
          </cell>
          <cell r="C12">
            <v>470</v>
          </cell>
          <cell r="D12">
            <v>380</v>
          </cell>
        </row>
        <row r="13">
          <cell r="A13" t="str">
            <v>张智翔</v>
          </cell>
          <cell r="C13">
            <v>453</v>
          </cell>
          <cell r="D13">
            <v>450</v>
          </cell>
        </row>
        <row r="14">
          <cell r="A14" t="str">
            <v>覃杨</v>
          </cell>
          <cell r="C14">
            <v>450</v>
          </cell>
        </row>
        <row r="15">
          <cell r="A15" t="str">
            <v>安迪</v>
          </cell>
          <cell r="C15">
            <v>430</v>
          </cell>
        </row>
        <row r="16">
          <cell r="A16" t="str">
            <v>周佳敏</v>
          </cell>
          <cell r="C16">
            <v>489</v>
          </cell>
          <cell r="D16">
            <v>392</v>
          </cell>
        </row>
        <row r="17">
          <cell r="A17" t="str">
            <v>林晓东</v>
          </cell>
          <cell r="C17">
            <v>436</v>
          </cell>
        </row>
        <row r="18">
          <cell r="A18" t="str">
            <v>王柳</v>
          </cell>
          <cell r="C18">
            <v>431</v>
          </cell>
          <cell r="D18">
            <v>407</v>
          </cell>
        </row>
        <row r="19">
          <cell r="A19" t="str">
            <v>孙利军</v>
          </cell>
          <cell r="C19">
            <v>453</v>
          </cell>
        </row>
        <row r="20">
          <cell r="A20" t="str">
            <v>李放</v>
          </cell>
          <cell r="C20">
            <v>461</v>
          </cell>
          <cell r="D20">
            <v>463</v>
          </cell>
        </row>
        <row r="21">
          <cell r="A21" t="str">
            <v>李文</v>
          </cell>
          <cell r="C21">
            <v>516</v>
          </cell>
          <cell r="D21">
            <v>360</v>
          </cell>
        </row>
        <row r="22">
          <cell r="A22" t="str">
            <v>王梦</v>
          </cell>
          <cell r="C22">
            <v>416</v>
          </cell>
        </row>
        <row r="23">
          <cell r="A23" t="str">
            <v>张龙燕</v>
          </cell>
          <cell r="C23">
            <v>488</v>
          </cell>
          <cell r="D23">
            <v>411</v>
          </cell>
        </row>
        <row r="24">
          <cell r="A24" t="str">
            <v>王浩</v>
          </cell>
          <cell r="C24" t="str">
            <v>没过</v>
          </cell>
        </row>
        <row r="25">
          <cell r="A25" t="str">
            <v>索朗永忠</v>
          </cell>
          <cell r="C25" t="str">
            <v>没过</v>
          </cell>
        </row>
        <row r="26">
          <cell r="A26" t="str">
            <v>曹亚</v>
          </cell>
          <cell r="C26">
            <v>460</v>
          </cell>
          <cell r="D26">
            <v>468</v>
          </cell>
        </row>
        <row r="27">
          <cell r="A27" t="str">
            <v>宋少康</v>
          </cell>
          <cell r="C27" t="str">
            <v>没过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科01"/>
      <sheetName val="计科02"/>
      <sheetName val="计科03"/>
      <sheetName val="计科04"/>
      <sheetName val="计科05"/>
      <sheetName val="计科06"/>
      <sheetName val="网络01"/>
      <sheetName val="网络02"/>
      <sheetName val="信安01"/>
      <sheetName val="信安02"/>
      <sheetName val="物联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姓名</v>
          </cell>
          <cell r="C2" t="str">
            <v>性别</v>
          </cell>
          <cell r="D2" t="str">
            <v>四级分数</v>
          </cell>
          <cell r="E2" t="str">
            <v>六级分数</v>
          </cell>
        </row>
        <row r="3">
          <cell r="B3" t="str">
            <v>许诺</v>
          </cell>
          <cell r="C3" t="str">
            <v>男</v>
          </cell>
          <cell r="D3">
            <v>474</v>
          </cell>
          <cell r="E3">
            <v>423</v>
          </cell>
        </row>
        <row r="4">
          <cell r="B4" t="str">
            <v>陈子路</v>
          </cell>
          <cell r="C4" t="str">
            <v>男</v>
          </cell>
          <cell r="D4">
            <v>498</v>
          </cell>
          <cell r="E4">
            <v>426</v>
          </cell>
        </row>
        <row r="5">
          <cell r="B5" t="str">
            <v>李帆</v>
          </cell>
          <cell r="C5" t="str">
            <v>男</v>
          </cell>
          <cell r="D5">
            <v>412</v>
          </cell>
          <cell r="E5" t="str">
            <v>无</v>
          </cell>
        </row>
        <row r="6">
          <cell r="B6" t="str">
            <v>郭啸</v>
          </cell>
          <cell r="C6" t="str">
            <v>男</v>
          </cell>
          <cell r="D6">
            <v>400</v>
          </cell>
          <cell r="E6" t="str">
            <v>无</v>
          </cell>
        </row>
        <row r="7">
          <cell r="B7" t="str">
            <v>刘晰元</v>
          </cell>
          <cell r="C7" t="str">
            <v>男</v>
          </cell>
          <cell r="D7">
            <v>494</v>
          </cell>
          <cell r="E7">
            <v>380</v>
          </cell>
        </row>
        <row r="8">
          <cell r="B8" t="str">
            <v>黄辕</v>
          </cell>
          <cell r="C8" t="str">
            <v>男</v>
          </cell>
          <cell r="D8">
            <v>371</v>
          </cell>
          <cell r="E8" t="str">
            <v>无</v>
          </cell>
        </row>
        <row r="9">
          <cell r="B9" t="str">
            <v>徐扬</v>
          </cell>
          <cell r="C9" t="str">
            <v>男</v>
          </cell>
          <cell r="D9">
            <v>456</v>
          </cell>
          <cell r="E9">
            <v>457</v>
          </cell>
        </row>
        <row r="10">
          <cell r="B10" t="str">
            <v>池刚</v>
          </cell>
          <cell r="C10" t="str">
            <v>男</v>
          </cell>
          <cell r="D10" t="str">
            <v>无</v>
          </cell>
          <cell r="E10" t="str">
            <v>无</v>
          </cell>
        </row>
        <row r="11">
          <cell r="B11" t="str">
            <v>艾来木尼亚孜</v>
          </cell>
          <cell r="C11" t="str">
            <v>男</v>
          </cell>
          <cell r="D11">
            <v>419</v>
          </cell>
          <cell r="E11" t="str">
            <v>无</v>
          </cell>
        </row>
        <row r="12">
          <cell r="B12" t="str">
            <v>李展</v>
          </cell>
          <cell r="C12" t="str">
            <v>男</v>
          </cell>
          <cell r="D12">
            <v>426</v>
          </cell>
          <cell r="E12">
            <v>325</v>
          </cell>
        </row>
        <row r="13">
          <cell r="B13" t="str">
            <v>程攀</v>
          </cell>
          <cell r="C13" t="str">
            <v>男</v>
          </cell>
          <cell r="D13">
            <v>484</v>
          </cell>
          <cell r="E13">
            <v>380</v>
          </cell>
        </row>
        <row r="14">
          <cell r="B14" t="str">
            <v>周月玥</v>
          </cell>
          <cell r="C14" t="str">
            <v>男</v>
          </cell>
          <cell r="D14">
            <v>444</v>
          </cell>
          <cell r="E14">
            <v>347</v>
          </cell>
        </row>
        <row r="15">
          <cell r="B15" t="str">
            <v>陈致远</v>
          </cell>
          <cell r="C15" t="str">
            <v>男</v>
          </cell>
          <cell r="D15">
            <v>569</v>
          </cell>
          <cell r="E15">
            <v>518</v>
          </cell>
        </row>
        <row r="16">
          <cell r="B16" t="str">
            <v>余李璠</v>
          </cell>
          <cell r="C16" t="str">
            <v>女</v>
          </cell>
          <cell r="D16">
            <v>504</v>
          </cell>
          <cell r="E16">
            <v>410</v>
          </cell>
        </row>
        <row r="17">
          <cell r="B17" t="str">
            <v>杨刘箐竹</v>
          </cell>
          <cell r="C17" t="str">
            <v>女</v>
          </cell>
          <cell r="D17">
            <v>498</v>
          </cell>
          <cell r="E17">
            <v>483</v>
          </cell>
        </row>
        <row r="18">
          <cell r="B18" t="str">
            <v>陈可心</v>
          </cell>
          <cell r="C18" t="str">
            <v>女</v>
          </cell>
          <cell r="D18">
            <v>527</v>
          </cell>
          <cell r="E18">
            <v>440</v>
          </cell>
        </row>
        <row r="19">
          <cell r="B19" t="str">
            <v>杨雪莲</v>
          </cell>
          <cell r="C19" t="str">
            <v>女</v>
          </cell>
          <cell r="D19">
            <v>525</v>
          </cell>
          <cell r="E19">
            <v>450</v>
          </cell>
        </row>
        <row r="20">
          <cell r="B20" t="str">
            <v>张碧云</v>
          </cell>
          <cell r="C20" t="str">
            <v>女</v>
          </cell>
          <cell r="D20">
            <v>463</v>
          </cell>
          <cell r="E20">
            <v>398</v>
          </cell>
        </row>
        <row r="21">
          <cell r="B21" t="str">
            <v>王清铅</v>
          </cell>
          <cell r="C21" t="str">
            <v>女</v>
          </cell>
          <cell r="D21">
            <v>488</v>
          </cell>
          <cell r="E21">
            <v>454</v>
          </cell>
        </row>
        <row r="22">
          <cell r="B22" t="str">
            <v>孔婧</v>
          </cell>
          <cell r="C22" t="str">
            <v>女</v>
          </cell>
          <cell r="D22">
            <v>514</v>
          </cell>
          <cell r="E22">
            <v>419</v>
          </cell>
        </row>
        <row r="23">
          <cell r="B23" t="str">
            <v>张倩</v>
          </cell>
          <cell r="C23" t="str">
            <v>女</v>
          </cell>
          <cell r="D23">
            <v>446</v>
          </cell>
          <cell r="E23">
            <v>404</v>
          </cell>
        </row>
        <row r="24">
          <cell r="B24" t="str">
            <v>李济洋</v>
          </cell>
          <cell r="C24" t="str">
            <v>男</v>
          </cell>
          <cell r="D24">
            <v>427</v>
          </cell>
          <cell r="E24">
            <v>493</v>
          </cell>
        </row>
        <row r="25">
          <cell r="B25" t="str">
            <v>孟忠阳</v>
          </cell>
          <cell r="C25" t="str">
            <v>男</v>
          </cell>
          <cell r="D25">
            <v>405</v>
          </cell>
          <cell r="E25" t="str">
            <v>无</v>
          </cell>
        </row>
        <row r="26">
          <cell r="B26" t="str">
            <v>董江河</v>
          </cell>
          <cell r="C26" t="str">
            <v>男</v>
          </cell>
          <cell r="D26">
            <v>470</v>
          </cell>
          <cell r="E26" t="str">
            <v>无</v>
          </cell>
        </row>
        <row r="27">
          <cell r="B27" t="str">
            <v>王建川</v>
          </cell>
          <cell r="C27" t="str">
            <v>男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科01"/>
      <sheetName val="计科02"/>
      <sheetName val="计科03"/>
      <sheetName val="计科04"/>
      <sheetName val="计科05"/>
      <sheetName val="计科06"/>
      <sheetName val="网络01"/>
      <sheetName val="网络02"/>
      <sheetName val="信安01"/>
      <sheetName val="信安02"/>
      <sheetName val="物联网"/>
    </sheetNames>
    <sheetDataSet>
      <sheetData sheetId="0"/>
      <sheetData sheetId="1">
        <row r="2">
          <cell r="B2" t="str">
            <v>姓名</v>
          </cell>
          <cell r="C2" t="str">
            <v>性别</v>
          </cell>
          <cell r="D2" t="str">
            <v>四级分数</v>
          </cell>
          <cell r="E2" t="str">
            <v>六级分数</v>
          </cell>
        </row>
        <row r="3">
          <cell r="B3" t="str">
            <v>符传腾</v>
          </cell>
          <cell r="C3" t="str">
            <v>男</v>
          </cell>
          <cell r="D3">
            <v>456</v>
          </cell>
          <cell r="E3">
            <v>266</v>
          </cell>
        </row>
        <row r="4">
          <cell r="B4" t="str">
            <v>李兴隆</v>
          </cell>
          <cell r="C4" t="str">
            <v>男</v>
          </cell>
          <cell r="D4">
            <v>435</v>
          </cell>
        </row>
        <row r="5">
          <cell r="B5" t="str">
            <v>刘江</v>
          </cell>
          <cell r="C5" t="str">
            <v>男</v>
          </cell>
          <cell r="D5">
            <v>432</v>
          </cell>
          <cell r="E5">
            <v>330</v>
          </cell>
        </row>
        <row r="6">
          <cell r="B6" t="str">
            <v>袁中卫</v>
          </cell>
          <cell r="C6" t="str">
            <v>男</v>
          </cell>
          <cell r="D6">
            <v>515</v>
          </cell>
          <cell r="E6">
            <v>572</v>
          </cell>
        </row>
        <row r="7">
          <cell r="B7" t="str">
            <v>康克熙</v>
          </cell>
          <cell r="C7" t="str">
            <v>男</v>
          </cell>
          <cell r="D7">
            <v>430</v>
          </cell>
          <cell r="E7">
            <v>456</v>
          </cell>
        </row>
        <row r="8">
          <cell r="B8" t="str">
            <v>魏宽广</v>
          </cell>
          <cell r="C8" t="str">
            <v>男</v>
          </cell>
          <cell r="D8">
            <v>443</v>
          </cell>
          <cell r="E8">
            <v>430</v>
          </cell>
        </row>
        <row r="9">
          <cell r="B9" t="str">
            <v>严成赓</v>
          </cell>
          <cell r="C9" t="str">
            <v>男</v>
          </cell>
          <cell r="D9">
            <v>454</v>
          </cell>
          <cell r="E9">
            <v>336</v>
          </cell>
        </row>
        <row r="10">
          <cell r="B10" t="str">
            <v>周毅铭</v>
          </cell>
          <cell r="C10" t="str">
            <v>男</v>
          </cell>
          <cell r="D10">
            <v>515</v>
          </cell>
          <cell r="E10">
            <v>350</v>
          </cell>
        </row>
        <row r="11">
          <cell r="B11" t="str">
            <v>曾兆伟</v>
          </cell>
          <cell r="C11" t="str">
            <v>男</v>
          </cell>
          <cell r="D11">
            <v>557</v>
          </cell>
          <cell r="E11">
            <v>447</v>
          </cell>
        </row>
        <row r="12">
          <cell r="B12" t="str">
            <v>许昊</v>
          </cell>
          <cell r="C12" t="str">
            <v>男</v>
          </cell>
          <cell r="D12">
            <v>450</v>
          </cell>
          <cell r="E12">
            <v>387</v>
          </cell>
        </row>
        <row r="13">
          <cell r="B13" t="str">
            <v>曾映峰</v>
          </cell>
          <cell r="C13" t="str">
            <v>男</v>
          </cell>
          <cell r="D13">
            <v>477</v>
          </cell>
          <cell r="E13">
            <v>369</v>
          </cell>
        </row>
        <row r="14">
          <cell r="B14" t="str">
            <v>崔鑫</v>
          </cell>
          <cell r="C14" t="str">
            <v>男</v>
          </cell>
          <cell r="D14">
            <v>520</v>
          </cell>
          <cell r="E14">
            <v>483</v>
          </cell>
        </row>
        <row r="15">
          <cell r="B15" t="str">
            <v>罗元</v>
          </cell>
          <cell r="C15" t="str">
            <v>男</v>
          </cell>
          <cell r="D15">
            <v>381</v>
          </cell>
        </row>
        <row r="16">
          <cell r="B16" t="str">
            <v>李永州</v>
          </cell>
          <cell r="C16" t="str">
            <v>男</v>
          </cell>
          <cell r="D16">
            <v>598</v>
          </cell>
          <cell r="E16">
            <v>534</v>
          </cell>
        </row>
        <row r="17">
          <cell r="B17" t="str">
            <v>刘文凯</v>
          </cell>
          <cell r="C17" t="str">
            <v>男</v>
          </cell>
          <cell r="D17">
            <v>431</v>
          </cell>
        </row>
        <row r="18">
          <cell r="B18" t="str">
            <v>孙坚</v>
          </cell>
          <cell r="C18" t="str">
            <v>男</v>
          </cell>
          <cell r="D18">
            <v>459</v>
          </cell>
          <cell r="E18">
            <v>331</v>
          </cell>
        </row>
        <row r="19">
          <cell r="B19" t="str">
            <v>张广钊</v>
          </cell>
          <cell r="C19" t="str">
            <v>男</v>
          </cell>
          <cell r="D19">
            <v>369</v>
          </cell>
        </row>
        <row r="20">
          <cell r="B20" t="str">
            <v>向俊奇</v>
          </cell>
          <cell r="C20" t="str">
            <v>男</v>
          </cell>
          <cell r="D20">
            <v>513</v>
          </cell>
          <cell r="E20">
            <v>456</v>
          </cell>
        </row>
        <row r="21">
          <cell r="B21" t="str">
            <v>周玉福</v>
          </cell>
          <cell r="C21" t="str">
            <v>男</v>
          </cell>
          <cell r="D21">
            <v>396</v>
          </cell>
        </row>
        <row r="22">
          <cell r="B22" t="str">
            <v>周洋</v>
          </cell>
          <cell r="C22" t="str">
            <v>男</v>
          </cell>
          <cell r="D22">
            <v>499</v>
          </cell>
        </row>
        <row r="23">
          <cell r="B23" t="str">
            <v>阳平</v>
          </cell>
          <cell r="C23" t="str">
            <v>男</v>
          </cell>
          <cell r="D23">
            <v>554</v>
          </cell>
          <cell r="E23">
            <v>426</v>
          </cell>
        </row>
        <row r="24">
          <cell r="B24" t="str">
            <v>罗媛</v>
          </cell>
          <cell r="C24" t="str">
            <v>女</v>
          </cell>
          <cell r="D24">
            <v>457</v>
          </cell>
          <cell r="E24">
            <v>429</v>
          </cell>
        </row>
        <row r="25">
          <cell r="B25" t="str">
            <v>郭冉</v>
          </cell>
          <cell r="C25" t="str">
            <v>女</v>
          </cell>
          <cell r="D25">
            <v>582</v>
          </cell>
          <cell r="E25">
            <v>380</v>
          </cell>
        </row>
        <row r="26">
          <cell r="B26" t="str">
            <v>桑珠拉云</v>
          </cell>
          <cell r="C26" t="str">
            <v>女</v>
          </cell>
          <cell r="D26" t="str">
            <v>未考</v>
          </cell>
        </row>
        <row r="27">
          <cell r="B27" t="str">
            <v>朱淑媛</v>
          </cell>
          <cell r="C27" t="str">
            <v>女</v>
          </cell>
          <cell r="D27">
            <v>495</v>
          </cell>
          <cell r="E27">
            <v>437</v>
          </cell>
        </row>
        <row r="28">
          <cell r="B28" t="str">
            <v>杨莹</v>
          </cell>
          <cell r="C28" t="str">
            <v>女</v>
          </cell>
          <cell r="D28">
            <v>474</v>
          </cell>
          <cell r="E28">
            <v>432</v>
          </cell>
        </row>
        <row r="29">
          <cell r="B29" t="str">
            <v>王元斗</v>
          </cell>
          <cell r="C29" t="str">
            <v>女</v>
          </cell>
          <cell r="D29">
            <v>458</v>
          </cell>
          <cell r="E29">
            <v>422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姓名</v>
          </cell>
          <cell r="B1" t="str">
            <v>四级</v>
          </cell>
          <cell r="C1" t="str">
            <v>六级</v>
          </cell>
        </row>
        <row r="2">
          <cell r="A2" t="str">
            <v>田晨旭</v>
          </cell>
          <cell r="B2">
            <v>427</v>
          </cell>
        </row>
        <row r="3">
          <cell r="A3" t="str">
            <v>王健雄</v>
          </cell>
          <cell r="B3">
            <v>472</v>
          </cell>
        </row>
        <row r="4">
          <cell r="A4" t="str">
            <v>刘星星</v>
          </cell>
          <cell r="B4">
            <v>515</v>
          </cell>
          <cell r="C4">
            <v>513</v>
          </cell>
        </row>
        <row r="5">
          <cell r="A5" t="str">
            <v>余丽红</v>
          </cell>
          <cell r="B5">
            <v>490</v>
          </cell>
        </row>
        <row r="6">
          <cell r="A6" t="str">
            <v>韦忠汕</v>
          </cell>
          <cell r="B6">
            <v>443</v>
          </cell>
        </row>
        <row r="7">
          <cell r="A7" t="str">
            <v>陈顾文</v>
          </cell>
          <cell r="B7">
            <v>453</v>
          </cell>
        </row>
        <row r="8">
          <cell r="A8" t="str">
            <v>李杰</v>
          </cell>
          <cell r="B8">
            <v>459</v>
          </cell>
        </row>
        <row r="9">
          <cell r="A9" t="str">
            <v>张小燕</v>
          </cell>
          <cell r="B9">
            <v>551</v>
          </cell>
          <cell r="C9">
            <v>527</v>
          </cell>
        </row>
        <row r="10">
          <cell r="A10" t="str">
            <v>彭翔</v>
          </cell>
          <cell r="B10">
            <v>538</v>
          </cell>
          <cell r="C10">
            <v>428</v>
          </cell>
        </row>
        <row r="11">
          <cell r="A11" t="str">
            <v>问晓宇</v>
          </cell>
          <cell r="B11">
            <v>510</v>
          </cell>
          <cell r="C11">
            <v>433</v>
          </cell>
        </row>
        <row r="12">
          <cell r="A12" t="str">
            <v>张则坚</v>
          </cell>
          <cell r="B12">
            <v>573</v>
          </cell>
          <cell r="C12">
            <v>532</v>
          </cell>
        </row>
        <row r="13">
          <cell r="A13" t="str">
            <v>杨艳琴</v>
          </cell>
          <cell r="B13">
            <v>531</v>
          </cell>
          <cell r="C13">
            <v>512</v>
          </cell>
        </row>
        <row r="14">
          <cell r="A14" t="str">
            <v>罗清</v>
          </cell>
          <cell r="B14">
            <v>462</v>
          </cell>
          <cell r="C14">
            <v>467</v>
          </cell>
        </row>
        <row r="15">
          <cell r="A15" t="str">
            <v>周於煜</v>
          </cell>
          <cell r="B15">
            <v>499</v>
          </cell>
          <cell r="C15">
            <v>425</v>
          </cell>
        </row>
        <row r="16">
          <cell r="A16" t="str">
            <v>成林峰</v>
          </cell>
          <cell r="B16">
            <v>442</v>
          </cell>
        </row>
        <row r="17">
          <cell r="A17" t="str">
            <v>廖凤露</v>
          </cell>
          <cell r="B17">
            <v>461</v>
          </cell>
          <cell r="C17">
            <v>456</v>
          </cell>
        </row>
        <row r="18">
          <cell r="A18" t="str">
            <v>彭琅</v>
          </cell>
          <cell r="B18">
            <v>469</v>
          </cell>
        </row>
        <row r="19">
          <cell r="A19" t="str">
            <v>周奥力</v>
          </cell>
          <cell r="B19">
            <v>459</v>
          </cell>
        </row>
        <row r="20">
          <cell r="A20" t="str">
            <v>王威</v>
          </cell>
          <cell r="B20">
            <v>440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四级分数</v>
          </cell>
          <cell r="E2" t="str">
            <v>六级分数</v>
          </cell>
        </row>
        <row r="3">
          <cell r="B3" t="str">
            <v>罗琪</v>
          </cell>
          <cell r="C3" t="str">
            <v>女</v>
          </cell>
          <cell r="D3">
            <v>530</v>
          </cell>
          <cell r="E3">
            <v>454</v>
          </cell>
        </row>
        <row r="4">
          <cell r="B4" t="str">
            <v>邓小珊</v>
          </cell>
          <cell r="C4" t="str">
            <v>女</v>
          </cell>
          <cell r="D4">
            <v>435</v>
          </cell>
          <cell r="E4">
            <v>349</v>
          </cell>
        </row>
        <row r="5">
          <cell r="B5" t="str">
            <v>张新兴</v>
          </cell>
          <cell r="C5" t="str">
            <v>女</v>
          </cell>
          <cell r="D5">
            <v>514</v>
          </cell>
          <cell r="E5">
            <v>460</v>
          </cell>
        </row>
        <row r="6">
          <cell r="B6" t="str">
            <v>曾新英</v>
          </cell>
          <cell r="C6" t="str">
            <v>女</v>
          </cell>
          <cell r="D6">
            <v>466</v>
          </cell>
          <cell r="E6">
            <v>430</v>
          </cell>
        </row>
        <row r="7">
          <cell r="B7" t="str">
            <v>黄燕婷</v>
          </cell>
          <cell r="C7" t="str">
            <v>女</v>
          </cell>
          <cell r="D7">
            <v>517</v>
          </cell>
          <cell r="E7">
            <v>455</v>
          </cell>
        </row>
        <row r="8">
          <cell r="B8" t="str">
            <v>王虹</v>
          </cell>
          <cell r="C8" t="str">
            <v>女</v>
          </cell>
          <cell r="D8">
            <v>467</v>
          </cell>
          <cell r="E8">
            <v>324</v>
          </cell>
        </row>
        <row r="9">
          <cell r="B9" t="str">
            <v>徐红艳</v>
          </cell>
          <cell r="C9" t="str">
            <v>女</v>
          </cell>
          <cell r="D9">
            <v>518</v>
          </cell>
          <cell r="E9">
            <v>500</v>
          </cell>
        </row>
        <row r="10">
          <cell r="B10" t="str">
            <v>曹鹏翔</v>
          </cell>
          <cell r="C10" t="str">
            <v>男</v>
          </cell>
          <cell r="D10">
            <v>415</v>
          </cell>
        </row>
        <row r="11">
          <cell r="B11" t="str">
            <v>蒋浩峰</v>
          </cell>
          <cell r="C11" t="str">
            <v>男</v>
          </cell>
          <cell r="D11">
            <v>426</v>
          </cell>
          <cell r="E11">
            <v>286</v>
          </cell>
        </row>
        <row r="12">
          <cell r="B12" t="str">
            <v>马广耀</v>
          </cell>
          <cell r="C12" t="str">
            <v>男</v>
          </cell>
          <cell r="D12">
            <v>458</v>
          </cell>
          <cell r="E12">
            <v>386</v>
          </cell>
        </row>
        <row r="13">
          <cell r="B13" t="str">
            <v>苟亮</v>
          </cell>
          <cell r="C13" t="str">
            <v>男</v>
          </cell>
          <cell r="D13">
            <v>340</v>
          </cell>
        </row>
        <row r="14">
          <cell r="B14" t="str">
            <v>叶映彤</v>
          </cell>
          <cell r="C14" t="str">
            <v>男</v>
          </cell>
          <cell r="D14">
            <v>486</v>
          </cell>
          <cell r="E14">
            <v>396</v>
          </cell>
        </row>
        <row r="15">
          <cell r="B15" t="str">
            <v>闫循鲁</v>
          </cell>
          <cell r="C15" t="str">
            <v>男</v>
          </cell>
          <cell r="D15">
            <v>510</v>
          </cell>
          <cell r="E15">
            <v>521</v>
          </cell>
        </row>
        <row r="16">
          <cell r="B16" t="str">
            <v>胡波</v>
          </cell>
          <cell r="C16" t="str">
            <v>男</v>
          </cell>
          <cell r="D16">
            <v>438</v>
          </cell>
        </row>
        <row r="17">
          <cell r="B17" t="str">
            <v>曾程度</v>
          </cell>
          <cell r="C17" t="str">
            <v>男</v>
          </cell>
          <cell r="D17">
            <v>375</v>
          </cell>
        </row>
        <row r="18">
          <cell r="B18" t="str">
            <v>陆戈</v>
          </cell>
          <cell r="C18" t="str">
            <v>男</v>
          </cell>
          <cell r="D18">
            <v>419</v>
          </cell>
        </row>
        <row r="19">
          <cell r="B19" t="str">
            <v>黎刚</v>
          </cell>
          <cell r="C19" t="str">
            <v>男</v>
          </cell>
          <cell r="D19">
            <v>500</v>
          </cell>
          <cell r="E19">
            <v>324</v>
          </cell>
        </row>
        <row r="20">
          <cell r="B20" t="str">
            <v>夏艺</v>
          </cell>
          <cell r="C20" t="str">
            <v>男</v>
          </cell>
          <cell r="D20">
            <v>425</v>
          </cell>
          <cell r="E20">
            <v>425</v>
          </cell>
        </row>
        <row r="21">
          <cell r="B21" t="str">
            <v>叶仕秋</v>
          </cell>
          <cell r="C21" t="str">
            <v>男</v>
          </cell>
          <cell r="D21">
            <v>548</v>
          </cell>
          <cell r="E21">
            <v>439</v>
          </cell>
        </row>
        <row r="22">
          <cell r="B22" t="str">
            <v>王华川</v>
          </cell>
          <cell r="C22" t="str">
            <v>男</v>
          </cell>
          <cell r="D22">
            <v>372</v>
          </cell>
        </row>
        <row r="23">
          <cell r="B23" t="str">
            <v>任津延</v>
          </cell>
          <cell r="C23" t="str">
            <v>男</v>
          </cell>
          <cell r="D23">
            <v>555</v>
          </cell>
          <cell r="E23">
            <v>451</v>
          </cell>
        </row>
        <row r="24">
          <cell r="B24" t="str">
            <v>邓程夫</v>
          </cell>
          <cell r="C24" t="str">
            <v>男</v>
          </cell>
          <cell r="D24">
            <v>368</v>
          </cell>
        </row>
        <row r="25">
          <cell r="B25" t="str">
            <v>唐磊</v>
          </cell>
          <cell r="C25" t="str">
            <v>男</v>
          </cell>
          <cell r="D25">
            <v>358</v>
          </cell>
        </row>
        <row r="26">
          <cell r="B26" t="str">
            <v>汪波</v>
          </cell>
          <cell r="C26" t="str">
            <v>男</v>
          </cell>
          <cell r="D26">
            <v>450</v>
          </cell>
          <cell r="E26">
            <v>351</v>
          </cell>
        </row>
        <row r="27">
          <cell r="B27" t="str">
            <v>赵文博</v>
          </cell>
          <cell r="C27" t="str">
            <v>男</v>
          </cell>
          <cell r="D27">
            <v>480</v>
          </cell>
          <cell r="E27">
            <v>538</v>
          </cell>
        </row>
        <row r="28">
          <cell r="B28" t="str">
            <v>李子辉</v>
          </cell>
          <cell r="C28" t="str">
            <v>男</v>
          </cell>
          <cell r="D28">
            <v>530</v>
          </cell>
          <cell r="E28">
            <v>438</v>
          </cell>
        </row>
        <row r="29">
          <cell r="B29" t="str">
            <v>陈康裕</v>
          </cell>
          <cell r="C29" t="str">
            <v>男</v>
          </cell>
          <cell r="D29">
            <v>539</v>
          </cell>
          <cell r="E29">
            <v>429</v>
          </cell>
        </row>
        <row r="30">
          <cell r="B30" t="str">
            <v>王小俊</v>
          </cell>
          <cell r="C30" t="str">
            <v>男</v>
          </cell>
          <cell r="D30">
            <v>479</v>
          </cell>
        </row>
        <row r="31">
          <cell r="B31" t="str">
            <v>徐军</v>
          </cell>
          <cell r="C31" t="str">
            <v>男</v>
          </cell>
          <cell r="D31">
            <v>512</v>
          </cell>
          <cell r="E31">
            <v>473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姓名</v>
          </cell>
          <cell r="B1" t="str">
            <v>四级</v>
          </cell>
          <cell r="C1" t="str">
            <v>六级</v>
          </cell>
        </row>
        <row r="2">
          <cell r="A2" t="str">
            <v>陈莉</v>
          </cell>
          <cell r="B2">
            <v>546</v>
          </cell>
          <cell r="C2">
            <v>502</v>
          </cell>
        </row>
        <row r="3">
          <cell r="A3" t="str">
            <v>付凯</v>
          </cell>
          <cell r="B3">
            <v>584</v>
          </cell>
          <cell r="C3">
            <v>444</v>
          </cell>
        </row>
        <row r="4">
          <cell r="A4" t="str">
            <v>郑爽</v>
          </cell>
          <cell r="B4">
            <v>537</v>
          </cell>
          <cell r="C4">
            <v>425</v>
          </cell>
        </row>
        <row r="5">
          <cell r="A5" t="str">
            <v>吕坤</v>
          </cell>
          <cell r="B5">
            <v>426</v>
          </cell>
          <cell r="C5">
            <v>325</v>
          </cell>
        </row>
        <row r="6">
          <cell r="A6" t="str">
            <v>盈杰</v>
          </cell>
          <cell r="B6">
            <v>487</v>
          </cell>
          <cell r="C6">
            <v>475</v>
          </cell>
        </row>
        <row r="7">
          <cell r="A7" t="str">
            <v>王京东</v>
          </cell>
          <cell r="B7">
            <v>529</v>
          </cell>
          <cell r="C7">
            <v>469</v>
          </cell>
        </row>
        <row r="8">
          <cell r="A8" t="str">
            <v>文鹏</v>
          </cell>
          <cell r="B8">
            <v>561</v>
          </cell>
          <cell r="C8">
            <v>520</v>
          </cell>
        </row>
        <row r="9">
          <cell r="A9" t="str">
            <v>周唯</v>
          </cell>
          <cell r="B9">
            <v>502</v>
          </cell>
          <cell r="C9">
            <v>497</v>
          </cell>
        </row>
        <row r="10">
          <cell r="A10" t="str">
            <v>晏惠敏</v>
          </cell>
          <cell r="B10">
            <v>507</v>
          </cell>
          <cell r="C10">
            <v>426</v>
          </cell>
        </row>
        <row r="11">
          <cell r="A11" t="str">
            <v>屈欣</v>
          </cell>
          <cell r="B11">
            <v>446</v>
          </cell>
          <cell r="C11">
            <v>290</v>
          </cell>
        </row>
        <row r="12">
          <cell r="A12" t="str">
            <v>刘帅</v>
          </cell>
          <cell r="B12">
            <v>449</v>
          </cell>
          <cell r="C12">
            <v>410</v>
          </cell>
        </row>
        <row r="13">
          <cell r="A13" t="str">
            <v>曹光辉</v>
          </cell>
          <cell r="B13">
            <v>438</v>
          </cell>
          <cell r="C13">
            <v>289</v>
          </cell>
        </row>
        <row r="14">
          <cell r="A14" t="str">
            <v>刘田园</v>
          </cell>
          <cell r="B14">
            <v>440</v>
          </cell>
          <cell r="C14" t="str">
            <v>（查不到）</v>
          </cell>
        </row>
        <row r="15">
          <cell r="A15" t="str">
            <v>方坤</v>
          </cell>
          <cell r="B15">
            <v>446</v>
          </cell>
          <cell r="C15">
            <v>432</v>
          </cell>
        </row>
        <row r="16">
          <cell r="A16" t="str">
            <v>莫杰华</v>
          </cell>
          <cell r="B16">
            <v>440</v>
          </cell>
          <cell r="C16">
            <v>422</v>
          </cell>
        </row>
        <row r="17">
          <cell r="A17" t="str">
            <v>印佳佳</v>
          </cell>
          <cell r="B17">
            <v>390</v>
          </cell>
        </row>
        <row r="18">
          <cell r="A18" t="str">
            <v>刘世万</v>
          </cell>
          <cell r="B18">
            <v>414</v>
          </cell>
        </row>
        <row r="19">
          <cell r="A19" t="str">
            <v>赵建荣</v>
          </cell>
          <cell r="B19">
            <v>393</v>
          </cell>
        </row>
        <row r="20">
          <cell r="A20" t="str">
            <v>张鹄干</v>
          </cell>
          <cell r="B20">
            <v>455</v>
          </cell>
          <cell r="C20">
            <v>361</v>
          </cell>
        </row>
        <row r="21">
          <cell r="A21" t="str">
            <v>王杰</v>
          </cell>
          <cell r="B21">
            <v>408</v>
          </cell>
        </row>
        <row r="22">
          <cell r="A22" t="str">
            <v>刘鑫</v>
          </cell>
          <cell r="B22">
            <v>431</v>
          </cell>
          <cell r="C22">
            <v>398</v>
          </cell>
        </row>
        <row r="23">
          <cell r="A23" t="str">
            <v>屈天航</v>
          </cell>
          <cell r="B23">
            <v>514</v>
          </cell>
        </row>
        <row r="24">
          <cell r="A24" t="str">
            <v>许晨晨</v>
          </cell>
          <cell r="B24">
            <v>467</v>
          </cell>
        </row>
        <row r="25">
          <cell r="A25" t="str">
            <v>张越良</v>
          </cell>
          <cell r="B25">
            <v>475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姓名</v>
          </cell>
          <cell r="C1" t="str">
            <v>四级</v>
          </cell>
          <cell r="D1" t="str">
            <v>六级</v>
          </cell>
        </row>
        <row r="2">
          <cell r="B2" t="str">
            <v>刘谦</v>
          </cell>
          <cell r="C2">
            <v>450</v>
          </cell>
          <cell r="D2">
            <v>366</v>
          </cell>
        </row>
        <row r="3">
          <cell r="B3" t="str">
            <v>胡俊</v>
          </cell>
          <cell r="C3">
            <v>467</v>
          </cell>
          <cell r="D3">
            <v>344</v>
          </cell>
        </row>
        <row r="4">
          <cell r="B4" t="str">
            <v>张朝</v>
          </cell>
          <cell r="C4">
            <v>471</v>
          </cell>
          <cell r="D4">
            <v>365</v>
          </cell>
        </row>
        <row r="5">
          <cell r="B5" t="str">
            <v>雷枭</v>
          </cell>
          <cell r="C5">
            <v>528</v>
          </cell>
          <cell r="D5" t="str">
            <v>没考</v>
          </cell>
        </row>
        <row r="6">
          <cell r="B6" t="str">
            <v>徐彪</v>
          </cell>
          <cell r="C6">
            <v>432</v>
          </cell>
          <cell r="D6">
            <v>347</v>
          </cell>
        </row>
        <row r="7">
          <cell r="B7" t="str">
            <v>刘梓杨</v>
          </cell>
          <cell r="C7">
            <v>469</v>
          </cell>
          <cell r="D7">
            <v>444</v>
          </cell>
        </row>
        <row r="8">
          <cell r="B8" t="str">
            <v>崔睿</v>
          </cell>
          <cell r="C8">
            <v>410</v>
          </cell>
          <cell r="D8" t="str">
            <v>没考</v>
          </cell>
        </row>
        <row r="9">
          <cell r="B9" t="str">
            <v>丁建辉</v>
          </cell>
          <cell r="C9">
            <v>486</v>
          </cell>
          <cell r="D9">
            <v>503</v>
          </cell>
        </row>
        <row r="10">
          <cell r="B10" t="str">
            <v>陈果</v>
          </cell>
          <cell r="C10">
            <v>596</v>
          </cell>
          <cell r="D10">
            <v>516</v>
          </cell>
        </row>
        <row r="11">
          <cell r="B11" t="str">
            <v>张寻</v>
          </cell>
          <cell r="C11">
            <v>464</v>
          </cell>
          <cell r="D11">
            <v>399</v>
          </cell>
        </row>
        <row r="12">
          <cell r="B12" t="str">
            <v>杨行</v>
          </cell>
          <cell r="C12">
            <v>471</v>
          </cell>
          <cell r="D12" t="str">
            <v>没查</v>
          </cell>
        </row>
        <row r="13">
          <cell r="B13" t="str">
            <v>朱有</v>
          </cell>
          <cell r="C13">
            <v>455</v>
          </cell>
          <cell r="D13">
            <v>300</v>
          </cell>
        </row>
        <row r="14">
          <cell r="B14" t="str">
            <v>许明玉</v>
          </cell>
          <cell r="C14">
            <v>491</v>
          </cell>
          <cell r="D14">
            <v>463</v>
          </cell>
        </row>
        <row r="15">
          <cell r="B15" t="str">
            <v>马竹琳</v>
          </cell>
          <cell r="C15">
            <v>493</v>
          </cell>
          <cell r="D15">
            <v>423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姓名</v>
          </cell>
          <cell r="C1" t="str">
            <v>学号</v>
          </cell>
          <cell r="D1" t="str">
            <v>四级</v>
          </cell>
          <cell r="E1" t="str">
            <v>六级</v>
          </cell>
        </row>
        <row r="2">
          <cell r="B2" t="str">
            <v>殷承志</v>
          </cell>
          <cell r="C2">
            <v>20125124</v>
          </cell>
          <cell r="D2">
            <v>548</v>
          </cell>
          <cell r="E2">
            <v>436</v>
          </cell>
        </row>
        <row r="3">
          <cell r="B3" t="str">
            <v>戴雅君</v>
          </cell>
          <cell r="C3">
            <v>20125137</v>
          </cell>
          <cell r="D3">
            <v>553</v>
          </cell>
          <cell r="E3">
            <v>446</v>
          </cell>
        </row>
        <row r="4">
          <cell r="B4" t="str">
            <v>曾文亮</v>
          </cell>
          <cell r="C4">
            <v>20125122</v>
          </cell>
          <cell r="D4">
            <v>489</v>
          </cell>
        </row>
        <row r="5">
          <cell r="B5" t="str">
            <v>邱超</v>
          </cell>
          <cell r="C5">
            <v>20125134</v>
          </cell>
          <cell r="D5">
            <v>464</v>
          </cell>
          <cell r="E5">
            <v>446</v>
          </cell>
        </row>
        <row r="6">
          <cell r="B6" t="str">
            <v>练振华</v>
          </cell>
          <cell r="C6">
            <v>20125132</v>
          </cell>
          <cell r="D6">
            <v>460</v>
          </cell>
          <cell r="E6">
            <v>435</v>
          </cell>
        </row>
        <row r="7">
          <cell r="B7" t="str">
            <v>王业成</v>
          </cell>
          <cell r="C7">
            <v>20125135</v>
          </cell>
          <cell r="D7">
            <v>460</v>
          </cell>
          <cell r="E7">
            <v>520</v>
          </cell>
        </row>
        <row r="8">
          <cell r="B8" t="str">
            <v>董行</v>
          </cell>
          <cell r="C8">
            <v>20125127</v>
          </cell>
          <cell r="D8">
            <v>483</v>
          </cell>
          <cell r="E8">
            <v>460</v>
          </cell>
        </row>
        <row r="9">
          <cell r="B9" t="str">
            <v>冯伟</v>
          </cell>
          <cell r="C9">
            <v>20125129</v>
          </cell>
          <cell r="D9">
            <v>515</v>
          </cell>
        </row>
        <row r="10">
          <cell r="B10" t="str">
            <v>王坎龙</v>
          </cell>
          <cell r="C10">
            <v>20125130</v>
          </cell>
          <cell r="D10">
            <v>444</v>
          </cell>
        </row>
        <row r="11">
          <cell r="B11" t="str">
            <v>程琴</v>
          </cell>
          <cell r="C11">
            <v>20125139</v>
          </cell>
          <cell r="D11">
            <v>490</v>
          </cell>
          <cell r="E11">
            <v>435</v>
          </cell>
        </row>
        <row r="12">
          <cell r="B12" t="str">
            <v>杜松林</v>
          </cell>
          <cell r="C12">
            <v>20125133</v>
          </cell>
          <cell r="D12">
            <v>477</v>
          </cell>
        </row>
        <row r="13">
          <cell r="B13" t="str">
            <v>唐成涛</v>
          </cell>
          <cell r="C13">
            <v>20125140</v>
          </cell>
          <cell r="D13">
            <v>468</v>
          </cell>
        </row>
        <row r="14">
          <cell r="B14" t="str">
            <v>罗小彧</v>
          </cell>
          <cell r="C14">
            <v>20125128</v>
          </cell>
          <cell r="D14">
            <v>519</v>
          </cell>
        </row>
        <row r="15">
          <cell r="B15" t="str">
            <v>苏洁</v>
          </cell>
          <cell r="C15">
            <v>20125136</v>
          </cell>
          <cell r="D15">
            <v>431</v>
          </cell>
        </row>
        <row r="16">
          <cell r="B16" t="str">
            <v>郝瀚</v>
          </cell>
          <cell r="C16">
            <v>20125126</v>
          </cell>
          <cell r="D16">
            <v>445</v>
          </cell>
        </row>
        <row r="17">
          <cell r="B17" t="str">
            <v>高波</v>
          </cell>
          <cell r="C17">
            <v>20125123</v>
          </cell>
          <cell r="D17">
            <v>445</v>
          </cell>
        </row>
        <row r="18">
          <cell r="B18" t="str">
            <v>陈聪聪</v>
          </cell>
          <cell r="C18">
            <v>20125120</v>
          </cell>
        </row>
        <row r="19">
          <cell r="B19" t="str">
            <v>王宇</v>
          </cell>
          <cell r="C19">
            <v>20115452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D1" t="str">
            <v>姓名</v>
          </cell>
          <cell r="E1" t="str">
            <v>四级分数</v>
          </cell>
          <cell r="F1" t="str">
            <v>六级分数</v>
          </cell>
        </row>
        <row r="2">
          <cell r="D2" t="str">
            <v>黄浩倚</v>
          </cell>
          <cell r="E2">
            <v>397</v>
          </cell>
          <cell r="F2" t="str">
            <v>无</v>
          </cell>
        </row>
        <row r="3">
          <cell r="D3" t="str">
            <v>唐颖璇</v>
          </cell>
          <cell r="E3">
            <v>453</v>
          </cell>
          <cell r="F3">
            <v>377</v>
          </cell>
        </row>
        <row r="4">
          <cell r="D4" t="str">
            <v>郑佳兴</v>
          </cell>
          <cell r="E4">
            <v>491</v>
          </cell>
          <cell r="F4" t="str">
            <v>无</v>
          </cell>
        </row>
        <row r="5">
          <cell r="D5" t="str">
            <v>任东胜</v>
          </cell>
          <cell r="E5">
            <v>523</v>
          </cell>
          <cell r="F5">
            <v>482</v>
          </cell>
        </row>
        <row r="6">
          <cell r="D6" t="str">
            <v>路超</v>
          </cell>
          <cell r="E6">
            <v>426</v>
          </cell>
          <cell r="F6" t="str">
            <v>无</v>
          </cell>
        </row>
        <row r="7">
          <cell r="D7" t="str">
            <v>刘少云</v>
          </cell>
          <cell r="E7">
            <v>376</v>
          </cell>
          <cell r="F7" t="str">
            <v>无</v>
          </cell>
        </row>
        <row r="8">
          <cell r="D8" t="str">
            <v>伍宇强</v>
          </cell>
          <cell r="E8">
            <v>430</v>
          </cell>
          <cell r="F8">
            <v>400</v>
          </cell>
        </row>
        <row r="9">
          <cell r="D9" t="str">
            <v>刘锁龙</v>
          </cell>
          <cell r="E9">
            <v>515</v>
          </cell>
          <cell r="F9">
            <v>456</v>
          </cell>
        </row>
        <row r="10">
          <cell r="D10" t="str">
            <v>陈点</v>
          </cell>
          <cell r="E10">
            <v>525</v>
          </cell>
          <cell r="F10">
            <v>473</v>
          </cell>
        </row>
        <row r="11">
          <cell r="D11" t="str">
            <v>郁双庆</v>
          </cell>
          <cell r="E11">
            <v>565</v>
          </cell>
          <cell r="F11">
            <v>506</v>
          </cell>
        </row>
        <row r="12">
          <cell r="D12" t="str">
            <v>熊菲苇</v>
          </cell>
          <cell r="E12">
            <v>455</v>
          </cell>
          <cell r="F12">
            <v>383</v>
          </cell>
        </row>
        <row r="13">
          <cell r="D13" t="str">
            <v>杨烨宇</v>
          </cell>
          <cell r="E13">
            <v>537</v>
          </cell>
          <cell r="F13">
            <v>420</v>
          </cell>
        </row>
        <row r="14">
          <cell r="D14" t="str">
            <v>魏磊</v>
          </cell>
          <cell r="E14">
            <v>442</v>
          </cell>
          <cell r="F14">
            <v>428</v>
          </cell>
        </row>
        <row r="15">
          <cell r="D15" t="str">
            <v>杨子钒</v>
          </cell>
          <cell r="E15">
            <v>455</v>
          </cell>
          <cell r="F15">
            <v>350</v>
          </cell>
        </row>
        <row r="16">
          <cell r="D16" t="str">
            <v>尹良良</v>
          </cell>
          <cell r="E16">
            <v>561</v>
          </cell>
          <cell r="F16">
            <v>487</v>
          </cell>
        </row>
        <row r="17">
          <cell r="D17" t="str">
            <v>徐天源</v>
          </cell>
          <cell r="E17">
            <v>497</v>
          </cell>
          <cell r="F17">
            <v>489</v>
          </cell>
        </row>
        <row r="18">
          <cell r="D18" t="str">
            <v>夏运军</v>
          </cell>
          <cell r="E18">
            <v>495</v>
          </cell>
          <cell r="F18">
            <v>325</v>
          </cell>
        </row>
        <row r="19">
          <cell r="D19" t="str">
            <v>邓进培</v>
          </cell>
          <cell r="E19">
            <v>462</v>
          </cell>
          <cell r="F19">
            <v>382</v>
          </cell>
        </row>
        <row r="20">
          <cell r="D20" t="str">
            <v>屈太坤</v>
          </cell>
          <cell r="E20">
            <v>384</v>
          </cell>
          <cell r="F20" t="str">
            <v>无</v>
          </cell>
        </row>
        <row r="21">
          <cell r="D21" t="str">
            <v>陈鑫杭</v>
          </cell>
          <cell r="E21">
            <v>426</v>
          </cell>
          <cell r="F21" t="str">
            <v>无</v>
          </cell>
        </row>
        <row r="22">
          <cell r="D22" t="str">
            <v>陈光伟</v>
          </cell>
          <cell r="E22">
            <v>454</v>
          </cell>
          <cell r="F22">
            <v>374</v>
          </cell>
        </row>
        <row r="23">
          <cell r="D23" t="str">
            <v>贾丽萍</v>
          </cell>
          <cell r="E23">
            <v>521</v>
          </cell>
          <cell r="F23">
            <v>488</v>
          </cell>
        </row>
        <row r="24">
          <cell r="D24" t="str">
            <v>刘育辰</v>
          </cell>
          <cell r="E24">
            <v>453</v>
          </cell>
          <cell r="F24">
            <v>370</v>
          </cell>
        </row>
        <row r="25">
          <cell r="D25" t="str">
            <v>许悦</v>
          </cell>
          <cell r="E25">
            <v>566</v>
          </cell>
          <cell r="F25">
            <v>525</v>
          </cell>
        </row>
        <row r="26">
          <cell r="D26" t="str">
            <v>覃缤影</v>
          </cell>
          <cell r="E26">
            <v>463</v>
          </cell>
          <cell r="F26">
            <v>380</v>
          </cell>
        </row>
        <row r="27">
          <cell r="D27" t="str">
            <v>王秀萍</v>
          </cell>
          <cell r="E27">
            <v>496</v>
          </cell>
          <cell r="F27">
            <v>370</v>
          </cell>
        </row>
        <row r="28">
          <cell r="D28" t="str">
            <v>莫云雯</v>
          </cell>
          <cell r="E28">
            <v>474</v>
          </cell>
          <cell r="F28">
            <v>446</v>
          </cell>
        </row>
        <row r="29">
          <cell r="D29" t="str">
            <v>罗娅</v>
          </cell>
          <cell r="E29">
            <v>444</v>
          </cell>
          <cell r="F29">
            <v>280</v>
          </cell>
        </row>
        <row r="30">
          <cell r="D30" t="str">
            <v>蒋小蓓</v>
          </cell>
          <cell r="E30">
            <v>432</v>
          </cell>
          <cell r="F30" t="str">
            <v>无</v>
          </cell>
        </row>
        <row r="31">
          <cell r="D31" t="str">
            <v>黄斯琴</v>
          </cell>
          <cell r="E31">
            <v>515</v>
          </cell>
          <cell r="F31">
            <v>433</v>
          </cell>
        </row>
        <row r="32">
          <cell r="D32" t="str">
            <v>王小敏</v>
          </cell>
          <cell r="E32">
            <v>485</v>
          </cell>
          <cell r="F32">
            <v>430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信息安全2班四六级成绩统计</v>
          </cell>
        </row>
        <row r="2">
          <cell r="A2" t="str">
            <v>姓名</v>
          </cell>
          <cell r="B2" t="str">
            <v>四级</v>
          </cell>
          <cell r="C2" t="str">
            <v>六级</v>
          </cell>
        </row>
        <row r="3">
          <cell r="A3" t="str">
            <v>赵云飞</v>
          </cell>
          <cell r="B3">
            <v>444</v>
          </cell>
          <cell r="C3">
            <v>402</v>
          </cell>
        </row>
        <row r="4">
          <cell r="A4" t="str">
            <v>刘俊灵</v>
          </cell>
          <cell r="B4">
            <v>554</v>
          </cell>
          <cell r="C4">
            <v>543</v>
          </cell>
        </row>
        <row r="5">
          <cell r="A5" t="str">
            <v>张炜益</v>
          </cell>
          <cell r="B5">
            <v>584</v>
          </cell>
          <cell r="C5">
            <v>500</v>
          </cell>
        </row>
        <row r="6">
          <cell r="A6" t="str">
            <v>林朗</v>
          </cell>
          <cell r="B6">
            <v>482</v>
          </cell>
          <cell r="C6">
            <v>436</v>
          </cell>
        </row>
        <row r="7">
          <cell r="A7" t="str">
            <v>潘波</v>
          </cell>
          <cell r="B7">
            <v>488</v>
          </cell>
          <cell r="C7">
            <v>388</v>
          </cell>
        </row>
        <row r="8">
          <cell r="A8" t="str">
            <v>秦学</v>
          </cell>
          <cell r="B8">
            <v>609</v>
          </cell>
          <cell r="C8">
            <v>543</v>
          </cell>
        </row>
        <row r="9">
          <cell r="A9" t="str">
            <v>梁夏</v>
          </cell>
          <cell r="B9">
            <v>457</v>
          </cell>
        </row>
        <row r="10">
          <cell r="A10" t="str">
            <v>刘河</v>
          </cell>
        </row>
        <row r="11">
          <cell r="A11" t="str">
            <v>范益波</v>
          </cell>
        </row>
        <row r="12">
          <cell r="A12" t="str">
            <v>张代英</v>
          </cell>
        </row>
        <row r="13">
          <cell r="A13" t="str">
            <v>唐思</v>
          </cell>
          <cell r="B13">
            <v>452</v>
          </cell>
          <cell r="C13">
            <v>410</v>
          </cell>
        </row>
        <row r="14">
          <cell r="A14" t="str">
            <v>杨文强</v>
          </cell>
          <cell r="B14">
            <v>453</v>
          </cell>
        </row>
        <row r="15">
          <cell r="A15" t="str">
            <v>覃世豪</v>
          </cell>
          <cell r="B15">
            <v>415</v>
          </cell>
        </row>
        <row r="16">
          <cell r="A16" t="str">
            <v>张欣</v>
          </cell>
          <cell r="B16">
            <v>489</v>
          </cell>
          <cell r="C16" t="str">
            <v>未查</v>
          </cell>
        </row>
        <row r="17">
          <cell r="A17" t="str">
            <v>徐阳洋</v>
          </cell>
          <cell r="B17">
            <v>466</v>
          </cell>
          <cell r="C17">
            <v>458</v>
          </cell>
        </row>
        <row r="18">
          <cell r="A18" t="str">
            <v>李明</v>
          </cell>
          <cell r="B18">
            <v>425</v>
          </cell>
          <cell r="C18" t="str">
            <v>~</v>
          </cell>
        </row>
        <row r="19">
          <cell r="A19" t="str">
            <v>邓仪薏</v>
          </cell>
          <cell r="B19">
            <v>475</v>
          </cell>
          <cell r="C19" t="str">
            <v>~</v>
          </cell>
        </row>
        <row r="20">
          <cell r="A20" t="str">
            <v>陈潇漪</v>
          </cell>
          <cell r="B20">
            <v>579</v>
          </cell>
          <cell r="C20">
            <v>505</v>
          </cell>
        </row>
        <row r="21">
          <cell r="A21" t="str">
            <v>鄢然</v>
          </cell>
          <cell r="B21">
            <v>453</v>
          </cell>
          <cell r="C21" t="str">
            <v>~</v>
          </cell>
        </row>
        <row r="22">
          <cell r="A22" t="str">
            <v>许佳丽</v>
          </cell>
          <cell r="B22">
            <v>479</v>
          </cell>
          <cell r="C22">
            <v>425</v>
          </cell>
        </row>
        <row r="23">
          <cell r="A23" t="str">
            <v>王礼</v>
          </cell>
          <cell r="B23">
            <v>518</v>
          </cell>
          <cell r="C23">
            <v>469</v>
          </cell>
        </row>
        <row r="24">
          <cell r="A24" t="str">
            <v>赵雪蓉</v>
          </cell>
          <cell r="B24">
            <v>463</v>
          </cell>
          <cell r="C24">
            <v>467</v>
          </cell>
        </row>
        <row r="25">
          <cell r="A25" t="str">
            <v>廖璐丝</v>
          </cell>
          <cell r="B25">
            <v>449</v>
          </cell>
          <cell r="C25" t="str">
            <v>~</v>
          </cell>
        </row>
        <row r="26">
          <cell r="A26" t="str">
            <v>董安然</v>
          </cell>
          <cell r="B26">
            <v>434</v>
          </cell>
          <cell r="C26">
            <v>471</v>
          </cell>
        </row>
        <row r="27">
          <cell r="A27" t="str">
            <v>段丹婷</v>
          </cell>
          <cell r="B27">
            <v>512</v>
          </cell>
          <cell r="C27">
            <v>418</v>
          </cell>
        </row>
        <row r="28">
          <cell r="A28" t="str">
            <v>沈秋云</v>
          </cell>
          <cell r="B28">
            <v>486</v>
          </cell>
          <cell r="C28" t="str">
            <v>~</v>
          </cell>
        </row>
        <row r="29">
          <cell r="A29" t="str">
            <v>李欢</v>
          </cell>
          <cell r="B29">
            <v>537</v>
          </cell>
          <cell r="C29">
            <v>504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10" workbookViewId="0">
      <selection activeCell="Q19" sqref="Q19"/>
    </sheetView>
  </sheetViews>
  <sheetFormatPr defaultColWidth="9" defaultRowHeight="13.5" x14ac:dyDescent="0.15"/>
  <cols>
    <col min="2" max="2" width="8.75" customWidth="1"/>
    <col min="3" max="3" width="21.625" customWidth="1"/>
    <col min="4" max="4" width="5.25" customWidth="1"/>
    <col min="5" max="5" width="5" customWidth="1"/>
    <col min="6" max="6" width="18.25" customWidth="1"/>
    <col min="7" max="7" width="8.5" customWidth="1"/>
    <col min="8" max="8" width="5.5" customWidth="1"/>
    <col min="9" max="9" width="5" customWidth="1"/>
    <col min="10" max="10" width="5.25" customWidth="1"/>
    <col min="11" max="11" width="5.125" customWidth="1"/>
    <col min="12" max="12" width="4.75" bestFit="1" customWidth="1"/>
    <col min="13" max="13" width="8" bestFit="1" customWidth="1"/>
    <col min="14" max="14" width="6.625" customWidth="1"/>
    <col min="15" max="15" width="4.5" customWidth="1"/>
    <col min="16" max="16" width="24.375" customWidth="1"/>
    <col min="17" max="17" width="10.375" customWidth="1"/>
  </cols>
  <sheetData>
    <row r="1" spans="1:17" ht="52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40.5" x14ac:dyDescent="0.15">
      <c r="A2" s="4" t="s">
        <v>17</v>
      </c>
      <c r="B2" s="4" t="s">
        <v>18</v>
      </c>
      <c r="C2" s="4" t="s">
        <v>19</v>
      </c>
      <c r="D2" s="4">
        <v>463</v>
      </c>
      <c r="E2" s="4"/>
      <c r="F2" s="4"/>
      <c r="G2" s="4">
        <v>3.6606999999999998</v>
      </c>
      <c r="H2" s="4">
        <v>5</v>
      </c>
      <c r="I2" s="4">
        <v>281</v>
      </c>
      <c r="J2" s="4">
        <v>2</v>
      </c>
      <c r="K2" s="4">
        <v>164</v>
      </c>
      <c r="L2" s="5">
        <v>0.36</v>
      </c>
      <c r="M2" s="6">
        <f t="shared" ref="M2:M34" si="0">G2+L2</f>
        <v>4.0206999999999997</v>
      </c>
      <c r="N2" s="7">
        <f>M2*10+50</f>
        <v>90.206999999999994</v>
      </c>
      <c r="O2" s="6">
        <v>1</v>
      </c>
      <c r="P2" s="8" t="s">
        <v>20</v>
      </c>
      <c r="Q2" s="9" t="s">
        <v>21</v>
      </c>
    </row>
    <row r="3" spans="1:17" x14ac:dyDescent="0.15">
      <c r="A3" s="4" t="s">
        <v>22</v>
      </c>
      <c r="B3" s="4" t="s">
        <v>23</v>
      </c>
      <c r="C3" s="4" t="s">
        <v>24</v>
      </c>
      <c r="D3" s="4">
        <f>VLOOKUP(B3,[1]Sheet1!$A:$C,3,0)</f>
        <v>538</v>
      </c>
      <c r="E3" s="4">
        <f>VLOOKUP(B3,[1]Sheet1!$A:$D,4,0)</f>
        <v>590</v>
      </c>
      <c r="F3" s="4"/>
      <c r="G3" s="4">
        <v>3.8748</v>
      </c>
      <c r="H3" s="4">
        <v>1</v>
      </c>
      <c r="I3" s="4">
        <v>281</v>
      </c>
      <c r="J3" s="4">
        <v>1</v>
      </c>
      <c r="K3" s="4">
        <v>164</v>
      </c>
      <c r="L3" s="5">
        <v>0.1</v>
      </c>
      <c r="M3" s="6">
        <f t="shared" si="0"/>
        <v>3.9748000000000001</v>
      </c>
      <c r="N3" s="7">
        <f t="shared" ref="N3:N66" si="1">M3*10+50</f>
        <v>89.748000000000005</v>
      </c>
      <c r="O3" s="6">
        <v>2</v>
      </c>
      <c r="P3" s="8" t="s">
        <v>25</v>
      </c>
      <c r="Q3" s="6"/>
    </row>
    <row r="4" spans="1:17" ht="54" x14ac:dyDescent="0.15">
      <c r="A4" s="4" t="s">
        <v>26</v>
      </c>
      <c r="B4" s="4" t="s">
        <v>27</v>
      </c>
      <c r="C4" s="4" t="s">
        <v>28</v>
      </c>
      <c r="D4" s="4">
        <f>VLOOKUP(B4,[2]计科02!$B$2:$D$29,3,0)</f>
        <v>557</v>
      </c>
      <c r="E4" s="4">
        <f>VLOOKUP(B4,[2]计科02!$B:$E,4,0)</f>
        <v>447</v>
      </c>
      <c r="F4" s="4"/>
      <c r="G4" s="4">
        <v>3.5800999999999998</v>
      </c>
      <c r="H4" s="4">
        <v>9</v>
      </c>
      <c r="I4" s="4">
        <v>281</v>
      </c>
      <c r="J4" s="4">
        <v>5</v>
      </c>
      <c r="K4" s="4">
        <v>164</v>
      </c>
      <c r="L4" s="5">
        <v>0.23</v>
      </c>
      <c r="M4" s="6">
        <f t="shared" si="0"/>
        <v>3.8100999999999998</v>
      </c>
      <c r="N4" s="7">
        <f t="shared" si="1"/>
        <v>88.100999999999999</v>
      </c>
      <c r="O4" s="6">
        <v>3</v>
      </c>
      <c r="P4" s="8" t="s">
        <v>29</v>
      </c>
      <c r="Q4" s="6"/>
    </row>
    <row r="5" spans="1:17" ht="27" x14ac:dyDescent="0.15">
      <c r="A5" s="4" t="s">
        <v>30</v>
      </c>
      <c r="B5" s="4" t="s">
        <v>31</v>
      </c>
      <c r="C5" s="4" t="s">
        <v>32</v>
      </c>
      <c r="D5" s="4">
        <f>VLOOKUP(B5,[3]Sheet1!$A:$B,2,0)</f>
        <v>459</v>
      </c>
      <c r="E5" s="4">
        <v>407</v>
      </c>
      <c r="F5" s="4"/>
      <c r="G5" s="4">
        <v>3.4889000000000001</v>
      </c>
      <c r="H5" s="4">
        <v>14</v>
      </c>
      <c r="I5" s="4">
        <v>281</v>
      </c>
      <c r="J5" s="4">
        <v>8</v>
      </c>
      <c r="K5" s="4">
        <v>164</v>
      </c>
      <c r="L5" s="6">
        <v>0.3</v>
      </c>
      <c r="M5" s="6">
        <f t="shared" si="0"/>
        <v>3.7888999999999999</v>
      </c>
      <c r="N5" s="7">
        <f t="shared" si="1"/>
        <v>87.888999999999996</v>
      </c>
      <c r="O5" s="6">
        <v>4</v>
      </c>
      <c r="P5" s="8" t="s">
        <v>33</v>
      </c>
      <c r="Q5" s="9" t="s">
        <v>34</v>
      </c>
    </row>
    <row r="6" spans="1:17" ht="108" x14ac:dyDescent="0.15">
      <c r="A6" s="4" t="s">
        <v>35</v>
      </c>
      <c r="B6" s="4" t="s">
        <v>36</v>
      </c>
      <c r="C6" s="4" t="s">
        <v>28</v>
      </c>
      <c r="D6" s="4">
        <f>VLOOKUP(B6,[2]计科02!$B$2:$D$29,3,0)</f>
        <v>520</v>
      </c>
      <c r="E6" s="4">
        <f>VLOOKUP(B6,[2]计科02!$B:$E,4,0)</f>
        <v>483</v>
      </c>
      <c r="F6" s="4"/>
      <c r="G6" s="4">
        <v>3.4127000000000001</v>
      </c>
      <c r="H6" s="4">
        <v>19</v>
      </c>
      <c r="I6" s="4">
        <v>281</v>
      </c>
      <c r="J6" s="4">
        <v>11</v>
      </c>
      <c r="K6" s="4">
        <v>164</v>
      </c>
      <c r="L6" s="5">
        <v>0.36</v>
      </c>
      <c r="M6" s="6">
        <f t="shared" si="0"/>
        <v>3.7726999999999999</v>
      </c>
      <c r="N6" s="7">
        <f t="shared" si="1"/>
        <v>87.727000000000004</v>
      </c>
      <c r="O6" s="6">
        <v>5</v>
      </c>
      <c r="P6" s="8" t="s">
        <v>37</v>
      </c>
      <c r="Q6" s="6"/>
    </row>
    <row r="7" spans="1:17" ht="54" x14ac:dyDescent="0.15">
      <c r="A7" s="4" t="s">
        <v>38</v>
      </c>
      <c r="B7" s="4" t="s">
        <v>39</v>
      </c>
      <c r="C7" s="4" t="s">
        <v>28</v>
      </c>
      <c r="D7" s="4">
        <f>VLOOKUP(B7,[2]计科02!$B$2:$D$29,3,0)</f>
        <v>582</v>
      </c>
      <c r="E7" s="4">
        <v>415</v>
      </c>
      <c r="F7" s="4"/>
      <c r="G7" s="4">
        <v>3.3936000000000002</v>
      </c>
      <c r="H7" s="4">
        <v>23</v>
      </c>
      <c r="I7" s="4">
        <v>281</v>
      </c>
      <c r="J7" s="4">
        <v>14</v>
      </c>
      <c r="K7" s="4">
        <v>164</v>
      </c>
      <c r="L7" s="5">
        <v>0.32</v>
      </c>
      <c r="M7" s="6">
        <f t="shared" si="0"/>
        <v>3.7136</v>
      </c>
      <c r="N7" s="7">
        <f t="shared" si="1"/>
        <v>87.135999999999996</v>
      </c>
      <c r="O7" s="6">
        <v>6</v>
      </c>
      <c r="P7" s="8" t="s">
        <v>40</v>
      </c>
      <c r="Q7" s="6"/>
    </row>
    <row r="8" spans="1:17" x14ac:dyDescent="0.15">
      <c r="A8" s="4" t="s">
        <v>41</v>
      </c>
      <c r="B8" s="4" t="s">
        <v>42</v>
      </c>
      <c r="C8" s="4" t="s">
        <v>19</v>
      </c>
      <c r="D8" s="4">
        <f>VLOOKUP(B8,[4]Sheet1!$B:$D,3,0)</f>
        <v>530</v>
      </c>
      <c r="E8" s="4">
        <f>VLOOKUP(B8,[4]Sheet1!$B:$E,4,0)</f>
        <v>454</v>
      </c>
      <c r="F8" s="4"/>
      <c r="G8" s="4">
        <v>3.6406999999999998</v>
      </c>
      <c r="H8" s="4">
        <v>7</v>
      </c>
      <c r="I8" s="4">
        <v>281</v>
      </c>
      <c r="J8" s="4">
        <v>4</v>
      </c>
      <c r="K8" s="4">
        <v>164</v>
      </c>
      <c r="L8" s="6">
        <v>0.05</v>
      </c>
      <c r="M8" s="6">
        <f t="shared" si="0"/>
        <v>3.6906999999999996</v>
      </c>
      <c r="N8" s="7">
        <f t="shared" si="1"/>
        <v>86.906999999999996</v>
      </c>
      <c r="O8" s="6">
        <v>7</v>
      </c>
      <c r="P8" s="8" t="s">
        <v>43</v>
      </c>
      <c r="Q8" s="6"/>
    </row>
    <row r="9" spans="1:17" ht="27" x14ac:dyDescent="0.15">
      <c r="A9" s="4" t="s">
        <v>44</v>
      </c>
      <c r="B9" s="4" t="s">
        <v>45</v>
      </c>
      <c r="C9" s="4" t="s">
        <v>46</v>
      </c>
      <c r="D9" s="4">
        <f>VLOOKUP(B9,[5]Sheet1!$A:$B,2,0)</f>
        <v>546</v>
      </c>
      <c r="E9" s="4">
        <f>VLOOKUP(B9,[5]Sheet1!$A:$C,3,0)</f>
        <v>502</v>
      </c>
      <c r="F9" s="4"/>
      <c r="G9" s="4">
        <v>3.5718000000000001</v>
      </c>
      <c r="H9" s="4">
        <v>11</v>
      </c>
      <c r="I9" s="4">
        <v>281</v>
      </c>
      <c r="J9" s="4">
        <v>6</v>
      </c>
      <c r="K9" s="4">
        <v>164</v>
      </c>
      <c r="L9" s="5">
        <v>0.09</v>
      </c>
      <c r="M9" s="6">
        <f t="shared" si="0"/>
        <v>3.6617999999999999</v>
      </c>
      <c r="N9" s="7">
        <f t="shared" si="1"/>
        <v>86.617999999999995</v>
      </c>
      <c r="O9" s="6">
        <v>8</v>
      </c>
      <c r="P9" s="8" t="s">
        <v>47</v>
      </c>
      <c r="Q9" s="6"/>
    </row>
    <row r="10" spans="1:17" x14ac:dyDescent="0.15">
      <c r="A10" s="4" t="s">
        <v>48</v>
      </c>
      <c r="B10" s="4" t="s">
        <v>49</v>
      </c>
      <c r="C10" s="4" t="s">
        <v>32</v>
      </c>
      <c r="D10" s="4">
        <f>VLOOKUP(B10,[3]Sheet1!$A:$B,2,0)</f>
        <v>551</v>
      </c>
      <c r="E10" s="4">
        <f>VLOOKUP(B10,[3]Sheet1!$A:$C,3,0)</f>
        <v>527</v>
      </c>
      <c r="F10" s="10" t="s">
        <v>50</v>
      </c>
      <c r="G10" s="4">
        <v>3.6438000000000001</v>
      </c>
      <c r="H10" s="4">
        <v>6</v>
      </c>
      <c r="I10" s="4">
        <v>281</v>
      </c>
      <c r="J10" s="4">
        <v>3</v>
      </c>
      <c r="K10" s="4">
        <v>164</v>
      </c>
      <c r="L10" s="6"/>
      <c r="M10" s="6">
        <f t="shared" si="0"/>
        <v>3.6438000000000001</v>
      </c>
      <c r="N10" s="7">
        <f t="shared" si="1"/>
        <v>86.438000000000002</v>
      </c>
      <c r="O10" s="6">
        <v>9</v>
      </c>
      <c r="P10" s="11"/>
      <c r="Q10" s="9" t="s">
        <v>51</v>
      </c>
    </row>
    <row r="11" spans="1:17" ht="54" x14ac:dyDescent="0.15">
      <c r="A11" s="4" t="s">
        <v>52</v>
      </c>
      <c r="B11" s="4" t="s">
        <v>53</v>
      </c>
      <c r="C11" s="4" t="s">
        <v>24</v>
      </c>
      <c r="D11" s="4">
        <f>VLOOKUP(B11,[1]Sheet1!$A:$C,3,0)</f>
        <v>540</v>
      </c>
      <c r="E11" s="4">
        <f>VLOOKUP(B11,[1]Sheet1!$A:$D,4,0)</f>
        <v>473</v>
      </c>
      <c r="F11" s="4"/>
      <c r="G11" s="4">
        <v>3.4967000000000001</v>
      </c>
      <c r="H11" s="4">
        <v>13</v>
      </c>
      <c r="I11" s="4">
        <v>281</v>
      </c>
      <c r="J11" s="4">
        <v>7</v>
      </c>
      <c r="K11" s="4">
        <v>164</v>
      </c>
      <c r="L11" s="5">
        <v>0.08</v>
      </c>
      <c r="M11" s="6">
        <f t="shared" si="0"/>
        <v>3.5767000000000002</v>
      </c>
      <c r="N11" s="7">
        <f t="shared" si="1"/>
        <v>85.766999999999996</v>
      </c>
      <c r="O11" s="6">
        <v>10</v>
      </c>
      <c r="P11" s="8" t="s">
        <v>54</v>
      </c>
      <c r="Q11" s="6"/>
    </row>
    <row r="12" spans="1:17" ht="27" x14ac:dyDescent="0.15">
      <c r="A12" s="4" t="s">
        <v>55</v>
      </c>
      <c r="B12" s="10" t="s">
        <v>56</v>
      </c>
      <c r="C12" s="4" t="s">
        <v>28</v>
      </c>
      <c r="D12" s="4">
        <f>VLOOKUP(B12,[2]计科02!$B$2:$D$29,3,0)</f>
        <v>458</v>
      </c>
      <c r="E12" s="4">
        <f>VLOOKUP(B12,[2]计科02!$B:$E,4,0)</f>
        <v>422</v>
      </c>
      <c r="F12" s="4"/>
      <c r="G12" s="4">
        <v>3.2343999999999999</v>
      </c>
      <c r="H12" s="4">
        <v>35</v>
      </c>
      <c r="I12" s="4">
        <v>281</v>
      </c>
      <c r="J12" s="4">
        <v>22</v>
      </c>
      <c r="K12" s="4">
        <v>164</v>
      </c>
      <c r="L12" s="5">
        <v>0.3</v>
      </c>
      <c r="M12" s="6">
        <f t="shared" si="0"/>
        <v>3.5343999999999998</v>
      </c>
      <c r="N12" s="7">
        <f t="shared" si="1"/>
        <v>85.343999999999994</v>
      </c>
      <c r="O12" s="6">
        <v>11</v>
      </c>
      <c r="P12" s="8" t="s">
        <v>57</v>
      </c>
      <c r="Q12" s="9" t="s">
        <v>51</v>
      </c>
    </row>
    <row r="13" spans="1:17" x14ac:dyDescent="0.15">
      <c r="A13" s="4" t="s">
        <v>58</v>
      </c>
      <c r="B13" s="4" t="s">
        <v>59</v>
      </c>
      <c r="C13" s="4" t="s">
        <v>19</v>
      </c>
      <c r="D13" s="4">
        <f>VLOOKUP(B13,[4]Sheet1!$B:$D,3,0)</f>
        <v>517</v>
      </c>
      <c r="E13" s="4">
        <f>VLOOKUP(B13,[4]Sheet1!$B:$E,4,0)</f>
        <v>455</v>
      </c>
      <c r="F13" s="4"/>
      <c r="G13" s="4">
        <v>3.45</v>
      </c>
      <c r="H13" s="4">
        <v>17</v>
      </c>
      <c r="I13" s="4">
        <v>281</v>
      </c>
      <c r="J13" s="4">
        <v>9</v>
      </c>
      <c r="K13" s="4">
        <v>164</v>
      </c>
      <c r="L13" s="6"/>
      <c r="M13" s="6">
        <f t="shared" si="0"/>
        <v>3.45</v>
      </c>
      <c r="N13" s="7">
        <f t="shared" si="1"/>
        <v>84.5</v>
      </c>
      <c r="O13" s="6">
        <v>12</v>
      </c>
      <c r="P13" s="11"/>
      <c r="Q13" s="6"/>
    </row>
    <row r="14" spans="1:17" x14ac:dyDescent="0.15">
      <c r="A14" s="4" t="s">
        <v>60</v>
      </c>
      <c r="B14" s="4" t="s">
        <v>61</v>
      </c>
      <c r="C14" s="4" t="s">
        <v>19</v>
      </c>
      <c r="D14" s="4">
        <f>VLOOKUP(B14,[4]Sheet1!$B:$D,3,0)</f>
        <v>518</v>
      </c>
      <c r="E14" s="4">
        <f>VLOOKUP(B14,[4]Sheet1!$B:$E,4,0)</f>
        <v>500</v>
      </c>
      <c r="F14" s="4"/>
      <c r="G14" s="4">
        <v>3.4125000000000001</v>
      </c>
      <c r="H14" s="4">
        <v>20</v>
      </c>
      <c r="I14" s="4">
        <v>281</v>
      </c>
      <c r="J14" s="4">
        <v>12</v>
      </c>
      <c r="K14" s="4">
        <v>164</v>
      </c>
      <c r="L14" s="6">
        <v>0.02</v>
      </c>
      <c r="M14" s="6">
        <f t="shared" si="0"/>
        <v>3.4325000000000001</v>
      </c>
      <c r="N14" s="7">
        <f t="shared" si="1"/>
        <v>84.325000000000003</v>
      </c>
      <c r="O14" s="6">
        <v>13</v>
      </c>
      <c r="P14" s="8" t="s">
        <v>62</v>
      </c>
      <c r="Q14" s="6"/>
    </row>
    <row r="15" spans="1:17" x14ac:dyDescent="0.15">
      <c r="A15" s="4" t="s">
        <v>63</v>
      </c>
      <c r="B15" s="4" t="s">
        <v>64</v>
      </c>
      <c r="C15" s="4" t="s">
        <v>32</v>
      </c>
      <c r="D15" s="4">
        <f>VLOOKUP(B15,[3]Sheet1!$A:$B,2,0)</f>
        <v>442</v>
      </c>
      <c r="E15" s="4">
        <v>350</v>
      </c>
      <c r="F15" s="4"/>
      <c r="G15" s="4">
        <v>3.4186000000000001</v>
      </c>
      <c r="H15" s="4">
        <v>18</v>
      </c>
      <c r="I15" s="4">
        <v>281</v>
      </c>
      <c r="J15" s="4">
        <v>10</v>
      </c>
      <c r="K15" s="4">
        <v>164</v>
      </c>
      <c r="L15" s="6"/>
      <c r="M15" s="6">
        <f t="shared" si="0"/>
        <v>3.4186000000000001</v>
      </c>
      <c r="N15" s="7">
        <f t="shared" si="1"/>
        <v>84.186000000000007</v>
      </c>
      <c r="O15" s="6">
        <v>14</v>
      </c>
      <c r="P15" s="11"/>
      <c r="Q15" s="6"/>
    </row>
    <row r="16" spans="1:17" x14ac:dyDescent="0.15">
      <c r="A16" s="4" t="s">
        <v>65</v>
      </c>
      <c r="B16" s="4" t="s">
        <v>66</v>
      </c>
      <c r="C16" s="4" t="s">
        <v>46</v>
      </c>
      <c r="D16" s="4">
        <f>VLOOKUP(B16,[5]Sheet1!$A:$B,2,0)</f>
        <v>561</v>
      </c>
      <c r="E16" s="4">
        <f>VLOOKUP(B16,[5]Sheet1!$A:$C,3,0)</f>
        <v>520</v>
      </c>
      <c r="F16" s="4"/>
      <c r="G16" s="4">
        <v>3.3039999999999998</v>
      </c>
      <c r="H16" s="4">
        <v>31</v>
      </c>
      <c r="I16" s="4">
        <v>281</v>
      </c>
      <c r="J16" s="4">
        <v>18</v>
      </c>
      <c r="K16" s="4">
        <v>164</v>
      </c>
      <c r="L16" s="5">
        <v>0.1</v>
      </c>
      <c r="M16" s="6">
        <f t="shared" si="0"/>
        <v>3.4039999999999999</v>
      </c>
      <c r="N16" s="7">
        <f t="shared" si="1"/>
        <v>84.039999999999992</v>
      </c>
      <c r="O16" s="6">
        <v>15</v>
      </c>
      <c r="P16" s="8" t="s">
        <v>67</v>
      </c>
      <c r="Q16" s="6"/>
    </row>
    <row r="17" spans="1:17" x14ac:dyDescent="0.15">
      <c r="A17" s="4" t="s">
        <v>68</v>
      </c>
      <c r="B17" s="4" t="s">
        <v>69</v>
      </c>
      <c r="C17" s="4" t="s">
        <v>70</v>
      </c>
      <c r="D17" s="4">
        <v>430</v>
      </c>
      <c r="E17" s="4">
        <v>356</v>
      </c>
      <c r="F17" s="4"/>
      <c r="G17" s="4">
        <v>3.4032</v>
      </c>
      <c r="H17" s="4">
        <v>21</v>
      </c>
      <c r="I17" s="4">
        <v>281</v>
      </c>
      <c r="J17" s="4">
        <v>13</v>
      </c>
      <c r="K17" s="4">
        <v>164</v>
      </c>
      <c r="L17" s="6"/>
      <c r="M17" s="6">
        <f t="shared" si="0"/>
        <v>3.4032</v>
      </c>
      <c r="N17" s="7">
        <f t="shared" si="1"/>
        <v>84.031999999999996</v>
      </c>
      <c r="O17" s="6">
        <v>16</v>
      </c>
      <c r="P17" s="11"/>
      <c r="Q17" s="6"/>
    </row>
    <row r="18" spans="1:17" ht="27" x14ac:dyDescent="0.15">
      <c r="A18" s="4" t="s">
        <v>71</v>
      </c>
      <c r="B18" s="4" t="s">
        <v>72</v>
      </c>
      <c r="C18" s="4" t="s">
        <v>24</v>
      </c>
      <c r="D18" s="4">
        <f>VLOOKUP(B18,[1]Sheet1!$A:$C,3,0)</f>
        <v>553</v>
      </c>
      <c r="E18" s="4">
        <f>VLOOKUP(B18,[1]Sheet1!$A:$D,4,0)</f>
        <v>513</v>
      </c>
      <c r="F18" s="4"/>
      <c r="G18" s="4">
        <v>3.3607</v>
      </c>
      <c r="H18" s="4">
        <v>27</v>
      </c>
      <c r="I18" s="4">
        <v>281</v>
      </c>
      <c r="J18" s="4">
        <v>15</v>
      </c>
      <c r="K18" s="4">
        <v>164</v>
      </c>
      <c r="L18" s="5">
        <v>0.04</v>
      </c>
      <c r="M18" s="6">
        <f t="shared" si="0"/>
        <v>3.4007000000000001</v>
      </c>
      <c r="N18" s="7">
        <f t="shared" si="1"/>
        <v>84.007000000000005</v>
      </c>
      <c r="O18" s="6">
        <v>17</v>
      </c>
      <c r="P18" s="8" t="s">
        <v>73</v>
      </c>
      <c r="Q18" s="6"/>
    </row>
    <row r="19" spans="1:17" ht="27" x14ac:dyDescent="0.15">
      <c r="A19" s="4" t="s">
        <v>74</v>
      </c>
      <c r="B19" s="4" t="s">
        <v>75</v>
      </c>
      <c r="C19" s="4" t="s">
        <v>32</v>
      </c>
      <c r="D19" s="4">
        <f>VLOOKUP(B19,[3]Sheet1!$A:$B,2,0)</f>
        <v>461</v>
      </c>
      <c r="E19" s="4">
        <f>VLOOKUP(B19,[3]Sheet1!$A:$C,3,0)</f>
        <v>456</v>
      </c>
      <c r="F19" s="4"/>
      <c r="G19" s="4">
        <v>3.3349000000000002</v>
      </c>
      <c r="H19" s="4">
        <v>30</v>
      </c>
      <c r="I19" s="4">
        <v>281</v>
      </c>
      <c r="J19" s="4">
        <v>17</v>
      </c>
      <c r="K19" s="4">
        <v>164</v>
      </c>
      <c r="L19" s="5">
        <v>0.06</v>
      </c>
      <c r="M19" s="6">
        <f t="shared" si="0"/>
        <v>3.3949000000000003</v>
      </c>
      <c r="N19" s="7">
        <f t="shared" si="1"/>
        <v>83.949000000000012</v>
      </c>
      <c r="O19" s="6">
        <v>18</v>
      </c>
      <c r="P19" s="8" t="s">
        <v>76</v>
      </c>
      <c r="Q19" s="6"/>
    </row>
    <row r="20" spans="1:17" x14ac:dyDescent="0.15">
      <c r="A20" s="4" t="s">
        <v>77</v>
      </c>
      <c r="B20" s="4" t="s">
        <v>78</v>
      </c>
      <c r="C20" s="4" t="s">
        <v>28</v>
      </c>
      <c r="D20" s="4">
        <f>VLOOKUP(B20,[2]计科02!$B$2:$D$29,3,0)</f>
        <v>495</v>
      </c>
      <c r="E20" s="4">
        <f>VLOOKUP(B20,[2]计科02!$B:$E,4,0)</f>
        <v>437</v>
      </c>
      <c r="F20" s="4"/>
      <c r="G20" s="4">
        <v>3.3424999999999998</v>
      </c>
      <c r="H20" s="4">
        <v>29</v>
      </c>
      <c r="I20" s="4">
        <v>281</v>
      </c>
      <c r="J20" s="4">
        <v>16</v>
      </c>
      <c r="K20" s="4">
        <v>164</v>
      </c>
      <c r="L20" s="5"/>
      <c r="M20" s="6">
        <f t="shared" si="0"/>
        <v>3.3424999999999998</v>
      </c>
      <c r="N20" s="7">
        <f t="shared" si="1"/>
        <v>83.424999999999997</v>
      </c>
      <c r="O20" s="6">
        <v>19</v>
      </c>
      <c r="P20" s="8"/>
      <c r="Q20" s="6"/>
    </row>
    <row r="21" spans="1:17" x14ac:dyDescent="0.15">
      <c r="A21" s="4" t="s">
        <v>79</v>
      </c>
      <c r="B21" s="4" t="s">
        <v>80</v>
      </c>
      <c r="C21" s="4" t="s">
        <v>32</v>
      </c>
      <c r="D21" s="4">
        <f>VLOOKUP(B21,[3]Sheet1!$A:$B,2,0)</f>
        <v>472</v>
      </c>
      <c r="E21" s="4">
        <v>407</v>
      </c>
      <c r="F21" s="4"/>
      <c r="G21" s="4">
        <v>3.2808999999999999</v>
      </c>
      <c r="H21" s="4">
        <v>33</v>
      </c>
      <c r="I21" s="4">
        <v>281</v>
      </c>
      <c r="J21" s="4">
        <v>20</v>
      </c>
      <c r="K21" s="4">
        <v>164</v>
      </c>
      <c r="L21" s="5">
        <v>0.02</v>
      </c>
      <c r="M21" s="6">
        <f t="shared" si="0"/>
        <v>3.3008999999999999</v>
      </c>
      <c r="N21" s="7">
        <f t="shared" si="1"/>
        <v>83.009</v>
      </c>
      <c r="O21" s="6">
        <v>20</v>
      </c>
      <c r="P21" s="8" t="s">
        <v>81</v>
      </c>
      <c r="Q21" s="6"/>
    </row>
    <row r="22" spans="1:17" ht="67.5" x14ac:dyDescent="0.15">
      <c r="A22" s="4" t="s">
        <v>82</v>
      </c>
      <c r="B22" s="4" t="s">
        <v>83</v>
      </c>
      <c r="C22" s="4" t="s">
        <v>28</v>
      </c>
      <c r="D22" s="4">
        <f>VLOOKUP(B22,[2]计科02!$B$2:$D$29,3,0)</f>
        <v>513</v>
      </c>
      <c r="E22" s="4">
        <f>VLOOKUP(B22,[2]计科02!$B:$E,4,0)</f>
        <v>456</v>
      </c>
      <c r="F22" s="4"/>
      <c r="G22" s="4">
        <v>3.077</v>
      </c>
      <c r="H22" s="4">
        <v>50</v>
      </c>
      <c r="I22" s="4">
        <v>281</v>
      </c>
      <c r="J22" s="4">
        <v>30</v>
      </c>
      <c r="K22" s="4">
        <v>164</v>
      </c>
      <c r="L22" s="6">
        <v>0.22</v>
      </c>
      <c r="M22" s="6">
        <f t="shared" si="0"/>
        <v>3.2970000000000002</v>
      </c>
      <c r="N22" s="7">
        <f t="shared" si="1"/>
        <v>82.97</v>
      </c>
      <c r="O22" s="6">
        <v>21</v>
      </c>
      <c r="P22" s="8" t="s">
        <v>84</v>
      </c>
      <c r="Q22" s="6"/>
    </row>
    <row r="23" spans="1:17" x14ac:dyDescent="0.15">
      <c r="A23" s="4" t="s">
        <v>85</v>
      </c>
      <c r="B23" s="4" t="s">
        <v>86</v>
      </c>
      <c r="C23" s="4" t="s">
        <v>70</v>
      </c>
      <c r="D23" s="4">
        <v>497</v>
      </c>
      <c r="E23" s="4">
        <v>438</v>
      </c>
      <c r="F23" s="4"/>
      <c r="G23" s="4">
        <v>2.9859</v>
      </c>
      <c r="H23" s="4">
        <v>67</v>
      </c>
      <c r="I23" s="4">
        <v>281</v>
      </c>
      <c r="J23" s="4">
        <v>42</v>
      </c>
      <c r="K23" s="4">
        <v>164</v>
      </c>
      <c r="L23" s="5">
        <v>0.3</v>
      </c>
      <c r="M23" s="6">
        <f t="shared" si="0"/>
        <v>3.2858999999999998</v>
      </c>
      <c r="N23" s="7">
        <f t="shared" si="1"/>
        <v>82.858999999999995</v>
      </c>
      <c r="O23" s="6">
        <v>22</v>
      </c>
      <c r="P23" s="8" t="s">
        <v>87</v>
      </c>
      <c r="Q23" s="9" t="s">
        <v>88</v>
      </c>
    </row>
    <row r="24" spans="1:17" x14ac:dyDescent="0.15">
      <c r="A24" s="4" t="s">
        <v>89</v>
      </c>
      <c r="B24" s="4" t="s">
        <v>90</v>
      </c>
      <c r="C24" s="4" t="s">
        <v>19</v>
      </c>
      <c r="D24" s="4">
        <f>VLOOKUP(B24,[4]Sheet1!$B:$D,3,0)</f>
        <v>548</v>
      </c>
      <c r="E24" s="4">
        <f>VLOOKUP(B24,[4]Sheet1!$B:$E,4,0)</f>
        <v>439</v>
      </c>
      <c r="F24" s="4"/>
      <c r="G24" s="4">
        <v>3.2845</v>
      </c>
      <c r="H24" s="4">
        <v>32</v>
      </c>
      <c r="I24" s="4">
        <v>281</v>
      </c>
      <c r="J24" s="4">
        <v>19</v>
      </c>
      <c r="K24" s="4">
        <v>164</v>
      </c>
      <c r="L24" s="6"/>
      <c r="M24" s="6">
        <f t="shared" si="0"/>
        <v>3.2845</v>
      </c>
      <c r="N24" s="7">
        <f t="shared" si="1"/>
        <v>82.844999999999999</v>
      </c>
      <c r="O24" s="6">
        <v>23</v>
      </c>
      <c r="P24" s="11"/>
      <c r="Q24" s="6"/>
    </row>
    <row r="25" spans="1:17" x14ac:dyDescent="0.15">
      <c r="A25" s="4" t="s">
        <v>91</v>
      </c>
      <c r="B25" s="4" t="s">
        <v>92</v>
      </c>
      <c r="C25" s="4" t="s">
        <v>32</v>
      </c>
      <c r="D25" s="4">
        <v>452</v>
      </c>
      <c r="E25" s="4">
        <v>431</v>
      </c>
      <c r="F25" s="4"/>
      <c r="G25" s="4">
        <v>3.2601</v>
      </c>
      <c r="H25" s="4">
        <v>34</v>
      </c>
      <c r="I25" s="4">
        <v>281</v>
      </c>
      <c r="J25" s="4">
        <v>21</v>
      </c>
      <c r="K25" s="4">
        <v>164</v>
      </c>
      <c r="L25" s="6"/>
      <c r="M25" s="6">
        <f t="shared" si="0"/>
        <v>3.2601</v>
      </c>
      <c r="N25" s="7">
        <f t="shared" si="1"/>
        <v>82.600999999999999</v>
      </c>
      <c r="O25" s="6">
        <v>24</v>
      </c>
      <c r="P25" s="11"/>
      <c r="Q25" s="6"/>
    </row>
    <row r="26" spans="1:17" x14ac:dyDescent="0.15">
      <c r="A26" s="4" t="s">
        <v>93</v>
      </c>
      <c r="B26" s="4" t="s">
        <v>94</v>
      </c>
      <c r="C26" s="4" t="s">
        <v>19</v>
      </c>
      <c r="D26" s="4">
        <f>VLOOKUP(B26,[4]Sheet1!$B:$D,3,0)</f>
        <v>514</v>
      </c>
      <c r="E26" s="4">
        <f>VLOOKUP(B26,[4]Sheet1!$B:$E,4,0)</f>
        <v>460</v>
      </c>
      <c r="F26" s="4"/>
      <c r="G26" s="4">
        <v>3.2263999999999999</v>
      </c>
      <c r="H26" s="4">
        <v>36</v>
      </c>
      <c r="I26" s="4">
        <v>281</v>
      </c>
      <c r="J26" s="4">
        <v>23</v>
      </c>
      <c r="K26" s="4">
        <v>164</v>
      </c>
      <c r="L26" s="5">
        <v>0.02</v>
      </c>
      <c r="M26" s="6">
        <f t="shared" si="0"/>
        <v>3.2464</v>
      </c>
      <c r="N26" s="7">
        <f t="shared" si="1"/>
        <v>82.463999999999999</v>
      </c>
      <c r="O26" s="6">
        <v>25</v>
      </c>
      <c r="P26" s="8" t="s">
        <v>95</v>
      </c>
      <c r="Q26" s="6"/>
    </row>
    <row r="27" spans="1:17" x14ac:dyDescent="0.15">
      <c r="A27" s="4" t="s">
        <v>96</v>
      </c>
      <c r="B27" s="4" t="s">
        <v>97</v>
      </c>
      <c r="C27" s="4" t="s">
        <v>19</v>
      </c>
      <c r="D27" s="4">
        <f>VLOOKUP(B27,[4]Sheet1!$B:$D,3,0)</f>
        <v>486</v>
      </c>
      <c r="E27" s="4">
        <f>VLOOKUP(B27,[4]Sheet1!$B:$E,4,0)</f>
        <v>396</v>
      </c>
      <c r="F27" s="10" t="s">
        <v>98</v>
      </c>
      <c r="G27" s="4">
        <v>3.2223999999999999</v>
      </c>
      <c r="H27" s="4">
        <v>37</v>
      </c>
      <c r="I27" s="4">
        <v>281</v>
      </c>
      <c r="J27" s="4">
        <v>24</v>
      </c>
      <c r="K27" s="4">
        <v>164</v>
      </c>
      <c r="L27" s="6"/>
      <c r="M27" s="6">
        <f t="shared" si="0"/>
        <v>3.2223999999999999</v>
      </c>
      <c r="N27" s="7">
        <f t="shared" si="1"/>
        <v>82.22399999999999</v>
      </c>
      <c r="O27" s="6">
        <v>26</v>
      </c>
      <c r="P27" s="11"/>
      <c r="Q27" s="6"/>
    </row>
    <row r="28" spans="1:17" x14ac:dyDescent="0.15">
      <c r="A28" s="4" t="s">
        <v>99</v>
      </c>
      <c r="B28" s="4" t="s">
        <v>100</v>
      </c>
      <c r="C28" s="4" t="s">
        <v>28</v>
      </c>
      <c r="D28" s="4">
        <f>VLOOKUP(B28,[2]计科02!$B$2:$D$29,3,0)</f>
        <v>430</v>
      </c>
      <c r="E28" s="4">
        <f>VLOOKUP(B28,[2]计科02!$B:$E,4,0)</f>
        <v>456</v>
      </c>
      <c r="F28" s="4"/>
      <c r="G28" s="4">
        <v>3.1919</v>
      </c>
      <c r="H28" s="4">
        <v>39</v>
      </c>
      <c r="I28" s="4">
        <v>281</v>
      </c>
      <c r="J28" s="4">
        <v>25</v>
      </c>
      <c r="K28" s="4">
        <v>164</v>
      </c>
      <c r="L28" s="6"/>
      <c r="M28" s="6">
        <f t="shared" si="0"/>
        <v>3.1919</v>
      </c>
      <c r="N28" s="7">
        <f t="shared" si="1"/>
        <v>81.918999999999997</v>
      </c>
      <c r="O28" s="6">
        <v>27</v>
      </c>
      <c r="P28" s="11"/>
      <c r="Q28" s="9" t="s">
        <v>51</v>
      </c>
    </row>
    <row r="29" spans="1:17" x14ac:dyDescent="0.15">
      <c r="A29" s="4" t="s">
        <v>101</v>
      </c>
      <c r="B29" s="4" t="s">
        <v>102</v>
      </c>
      <c r="C29" s="4" t="s">
        <v>32</v>
      </c>
      <c r="D29" s="4">
        <f>VLOOKUP(B29,[3]Sheet1!$A:$B,2,0)</f>
        <v>573</v>
      </c>
      <c r="E29" s="4">
        <f>VLOOKUP(B29,[3]Sheet1!$A:$C,3,0)</f>
        <v>532</v>
      </c>
      <c r="F29" s="4" t="s">
        <v>103</v>
      </c>
      <c r="G29" s="4">
        <v>3.1678000000000002</v>
      </c>
      <c r="H29" s="4">
        <v>41</v>
      </c>
      <c r="I29" s="4">
        <v>281</v>
      </c>
      <c r="J29" s="4">
        <v>26</v>
      </c>
      <c r="K29" s="4">
        <v>164</v>
      </c>
      <c r="L29" s="6"/>
      <c r="M29" s="6">
        <f t="shared" si="0"/>
        <v>3.1678000000000002</v>
      </c>
      <c r="N29" s="7">
        <f t="shared" si="1"/>
        <v>81.677999999999997</v>
      </c>
      <c r="O29" s="6">
        <v>28</v>
      </c>
      <c r="P29" s="11"/>
      <c r="Q29" s="9" t="s">
        <v>51</v>
      </c>
    </row>
    <row r="30" spans="1:17" x14ac:dyDescent="0.15">
      <c r="A30" s="4" t="s">
        <v>104</v>
      </c>
      <c r="B30" s="4" t="s">
        <v>105</v>
      </c>
      <c r="C30" s="4" t="s">
        <v>28</v>
      </c>
      <c r="D30" s="4">
        <f>VLOOKUP(B30,[2]计科02!$B$2:$D$29,3,0)</f>
        <v>474</v>
      </c>
      <c r="E30" s="4">
        <f>VLOOKUP(B30,[2]计科02!$B:$E,4,0)</f>
        <v>432</v>
      </c>
      <c r="F30" s="4"/>
      <c r="G30" s="4">
        <v>3.1566000000000001</v>
      </c>
      <c r="H30" s="4">
        <v>43</v>
      </c>
      <c r="I30" s="4">
        <v>281</v>
      </c>
      <c r="J30" s="4">
        <v>27</v>
      </c>
      <c r="K30" s="4">
        <v>164</v>
      </c>
      <c r="L30" s="6"/>
      <c r="M30" s="6">
        <f t="shared" si="0"/>
        <v>3.1566000000000001</v>
      </c>
      <c r="N30" s="7">
        <f t="shared" si="1"/>
        <v>81.566000000000003</v>
      </c>
      <c r="O30" s="6">
        <v>29</v>
      </c>
      <c r="P30" s="11"/>
      <c r="Q30" s="6"/>
    </row>
    <row r="31" spans="1:17" x14ac:dyDescent="0.15">
      <c r="A31" s="4" t="s">
        <v>106</v>
      </c>
      <c r="B31" s="4" t="s">
        <v>107</v>
      </c>
      <c r="C31" s="4" t="s">
        <v>24</v>
      </c>
      <c r="D31" s="4">
        <f>VLOOKUP(B31,[1]Sheet1!$A:$C,3,0)</f>
        <v>493</v>
      </c>
      <c r="E31" s="4">
        <f>VLOOKUP(B31,[1]Sheet1!$A:$D,4,0)</f>
        <v>447</v>
      </c>
      <c r="F31" s="4"/>
      <c r="G31" s="4">
        <v>3.1539999999999999</v>
      </c>
      <c r="H31" s="4">
        <v>44</v>
      </c>
      <c r="I31" s="4">
        <v>281</v>
      </c>
      <c r="J31" s="4">
        <v>28</v>
      </c>
      <c r="K31" s="4">
        <v>164</v>
      </c>
      <c r="L31" s="6"/>
      <c r="M31" s="6">
        <f t="shared" si="0"/>
        <v>3.1539999999999999</v>
      </c>
      <c r="N31" s="7">
        <f t="shared" si="1"/>
        <v>81.539999999999992</v>
      </c>
      <c r="O31" s="6">
        <v>30</v>
      </c>
      <c r="P31" s="11"/>
      <c r="Q31" s="6"/>
    </row>
    <row r="32" spans="1:17" x14ac:dyDescent="0.15">
      <c r="A32" s="4" t="s">
        <v>108</v>
      </c>
      <c r="B32" s="4" t="s">
        <v>109</v>
      </c>
      <c r="C32" s="4" t="s">
        <v>19</v>
      </c>
      <c r="D32" s="4">
        <v>555</v>
      </c>
      <c r="E32" s="4">
        <v>451</v>
      </c>
      <c r="F32" s="4"/>
      <c r="G32" s="4">
        <v>3.1480000000000001</v>
      </c>
      <c r="H32" s="4">
        <v>45</v>
      </c>
      <c r="I32" s="4">
        <v>281</v>
      </c>
      <c r="J32" s="4">
        <v>29</v>
      </c>
      <c r="K32" s="4">
        <v>164</v>
      </c>
      <c r="L32" s="6"/>
      <c r="M32" s="6">
        <f t="shared" si="0"/>
        <v>3.1480000000000001</v>
      </c>
      <c r="N32" s="7">
        <f t="shared" si="1"/>
        <v>81.48</v>
      </c>
      <c r="O32" s="6">
        <v>31</v>
      </c>
      <c r="P32" s="11"/>
      <c r="Q32" s="6"/>
    </row>
    <row r="33" spans="1:17" ht="27" x14ac:dyDescent="0.15">
      <c r="A33" s="4" t="s">
        <v>117</v>
      </c>
      <c r="B33" s="10" t="s">
        <v>118</v>
      </c>
      <c r="C33" s="4" t="s">
        <v>46</v>
      </c>
      <c r="D33" s="4">
        <f>VLOOKUP(B33,[5]Sheet1!$A:$B,2,0)</f>
        <v>502</v>
      </c>
      <c r="E33" s="4">
        <f>VLOOKUP(B33,[5]Sheet1!$A:$C,3,0)</f>
        <v>497</v>
      </c>
      <c r="F33" s="4"/>
      <c r="G33" s="4">
        <v>2.903</v>
      </c>
      <c r="H33" s="4">
        <v>82</v>
      </c>
      <c r="I33" s="4">
        <v>281</v>
      </c>
      <c r="J33" s="4">
        <v>52</v>
      </c>
      <c r="K33" s="4">
        <v>164</v>
      </c>
      <c r="L33" s="5">
        <v>0.18</v>
      </c>
      <c r="M33" s="6">
        <f t="shared" si="0"/>
        <v>3.0830000000000002</v>
      </c>
      <c r="N33" s="7">
        <f t="shared" ref="N33" si="2">M33*10+50</f>
        <v>80.83</v>
      </c>
      <c r="O33" s="6">
        <v>32</v>
      </c>
      <c r="P33" s="8" t="s">
        <v>119</v>
      </c>
      <c r="Q33" s="6"/>
    </row>
    <row r="34" spans="1:17" x14ac:dyDescent="0.15">
      <c r="A34" s="4" t="s">
        <v>110</v>
      </c>
      <c r="B34" s="4" t="s">
        <v>111</v>
      </c>
      <c r="C34" s="4" t="s">
        <v>19</v>
      </c>
      <c r="D34" s="4">
        <f>VLOOKUP(B34,[4]Sheet1!$B:$D,3,0)</f>
        <v>450</v>
      </c>
      <c r="E34" s="4">
        <f>VLOOKUP(B34,[4]Sheet1!$B:$E,4,0)</f>
        <v>351</v>
      </c>
      <c r="F34" s="4"/>
      <c r="G34" s="4">
        <v>3.0764</v>
      </c>
      <c r="H34" s="4">
        <v>51</v>
      </c>
      <c r="I34" s="4">
        <v>281</v>
      </c>
      <c r="J34" s="4">
        <v>31</v>
      </c>
      <c r="K34" s="4">
        <v>164</v>
      </c>
      <c r="L34" s="6"/>
      <c r="M34" s="6">
        <f t="shared" si="0"/>
        <v>3.0764</v>
      </c>
      <c r="N34" s="7">
        <f t="shared" si="1"/>
        <v>80.763999999999996</v>
      </c>
      <c r="O34" s="6">
        <v>33</v>
      </c>
      <c r="P34" s="11"/>
      <c r="Q34" s="6"/>
    </row>
    <row r="35" spans="1:17" x14ac:dyDescent="0.15">
      <c r="A35" s="4" t="s">
        <v>112</v>
      </c>
      <c r="B35" s="4" t="s">
        <v>234</v>
      </c>
      <c r="C35" s="4" t="s">
        <v>19</v>
      </c>
      <c r="D35" s="4">
        <f>VLOOKUP(B35,[4]Sheet1!$B:$D,3,0)</f>
        <v>530</v>
      </c>
      <c r="E35" s="4">
        <f>VLOOKUP(B35,[4]Sheet1!$B:$E,4,0)</f>
        <v>438</v>
      </c>
      <c r="F35" s="12" t="s">
        <v>235</v>
      </c>
      <c r="G35" s="4">
        <v>3.0752000000000002</v>
      </c>
      <c r="H35" s="4">
        <v>52</v>
      </c>
      <c r="I35" s="4">
        <v>281</v>
      </c>
      <c r="J35" s="4">
        <v>32</v>
      </c>
      <c r="K35" s="4">
        <v>164</v>
      </c>
      <c r="L35" s="6"/>
      <c r="M35" s="6">
        <f t="shared" ref="M35:M65" si="3">G35+L35</f>
        <v>3.0752000000000002</v>
      </c>
      <c r="N35" s="7">
        <f t="shared" si="1"/>
        <v>80.75200000000001</v>
      </c>
      <c r="O35" s="6">
        <v>34</v>
      </c>
      <c r="P35" s="11"/>
      <c r="Q35" s="6"/>
    </row>
    <row r="36" spans="1:17" x14ac:dyDescent="0.15">
      <c r="A36" s="4" t="s">
        <v>113</v>
      </c>
      <c r="B36" s="4" t="s">
        <v>114</v>
      </c>
      <c r="C36" s="4" t="s">
        <v>28</v>
      </c>
      <c r="D36" s="4">
        <f>VLOOKUP(B36,[2]计科02!$B$2:$D$29,3,0)</f>
        <v>554</v>
      </c>
      <c r="E36" s="4">
        <f>VLOOKUP(B36,[2]计科02!$B:$E,4,0)</f>
        <v>426</v>
      </c>
      <c r="F36" s="4"/>
      <c r="G36" s="4">
        <v>3.0649000000000002</v>
      </c>
      <c r="H36" s="4">
        <v>53</v>
      </c>
      <c r="I36" s="4">
        <v>281</v>
      </c>
      <c r="J36" s="4">
        <v>33</v>
      </c>
      <c r="K36" s="4">
        <v>164</v>
      </c>
      <c r="L36" s="6"/>
      <c r="M36" s="6">
        <f t="shared" si="3"/>
        <v>3.0649000000000002</v>
      </c>
      <c r="N36" s="7">
        <f t="shared" si="1"/>
        <v>80.649000000000001</v>
      </c>
      <c r="O36" s="6">
        <v>35</v>
      </c>
      <c r="P36" s="11"/>
      <c r="Q36" s="6"/>
    </row>
    <row r="37" spans="1:17" x14ac:dyDescent="0.15">
      <c r="A37" s="4" t="s">
        <v>115</v>
      </c>
      <c r="B37" s="4" t="s">
        <v>116</v>
      </c>
      <c r="C37" s="4" t="s">
        <v>32</v>
      </c>
      <c r="D37" s="4">
        <f>VLOOKUP(B37,[3]Sheet1!$A:$B,2,0)</f>
        <v>515</v>
      </c>
      <c r="E37" s="4">
        <f>VLOOKUP(B37,[3]Sheet1!$A:$C,3,0)</f>
        <v>513</v>
      </c>
      <c r="F37" s="4"/>
      <c r="G37" s="4">
        <v>3.0644</v>
      </c>
      <c r="H37" s="4">
        <v>54</v>
      </c>
      <c r="I37" s="4">
        <v>281</v>
      </c>
      <c r="J37" s="4">
        <v>34</v>
      </c>
      <c r="K37" s="4">
        <v>164</v>
      </c>
      <c r="L37" s="6"/>
      <c r="M37" s="6">
        <f t="shared" si="3"/>
        <v>3.0644</v>
      </c>
      <c r="N37" s="7">
        <f t="shared" si="1"/>
        <v>80.644000000000005</v>
      </c>
      <c r="O37" s="6">
        <v>36</v>
      </c>
      <c r="P37" s="11"/>
      <c r="Q37" s="6"/>
    </row>
    <row r="38" spans="1:17" x14ac:dyDescent="0.15">
      <c r="A38" s="4" t="s">
        <v>120</v>
      </c>
      <c r="B38" s="4" t="s">
        <v>121</v>
      </c>
      <c r="C38" s="4" t="s">
        <v>28</v>
      </c>
      <c r="D38" s="4">
        <f>VLOOKUP(B38,[2]计科02!$B$2:$D$29,3,0)</f>
        <v>432</v>
      </c>
      <c r="E38" s="4">
        <f>VLOOKUP(B38,[2]计科02!$B:$E,4,0)</f>
        <v>330</v>
      </c>
      <c r="F38" s="4"/>
      <c r="G38" s="4">
        <v>3.0552999999999999</v>
      </c>
      <c r="H38" s="4">
        <v>55</v>
      </c>
      <c r="I38" s="4">
        <v>281</v>
      </c>
      <c r="J38" s="4">
        <v>35</v>
      </c>
      <c r="K38" s="4">
        <v>164</v>
      </c>
      <c r="L38" s="6"/>
      <c r="M38" s="6">
        <f t="shared" si="3"/>
        <v>3.0552999999999999</v>
      </c>
      <c r="N38" s="7">
        <f t="shared" si="1"/>
        <v>80.552999999999997</v>
      </c>
      <c r="O38" s="6">
        <v>37</v>
      </c>
      <c r="P38" s="11"/>
      <c r="Q38" s="6"/>
    </row>
    <row r="39" spans="1:17" x14ac:dyDescent="0.15">
      <c r="A39" s="4" t="s">
        <v>122</v>
      </c>
      <c r="B39" s="4" t="s">
        <v>123</v>
      </c>
      <c r="C39" s="4" t="s">
        <v>46</v>
      </c>
      <c r="D39" s="4">
        <f>VLOOKUP(B39,[5]Sheet1!$A:$B,2,0)</f>
        <v>446</v>
      </c>
      <c r="E39" s="4">
        <f>VLOOKUP(B39,[5]Sheet1!$A:$C,3,0)</f>
        <v>432</v>
      </c>
      <c r="F39" s="4"/>
      <c r="G39" s="4">
        <v>3.0529000000000002</v>
      </c>
      <c r="H39" s="4">
        <v>56</v>
      </c>
      <c r="I39" s="4">
        <v>281</v>
      </c>
      <c r="J39" s="4">
        <v>36</v>
      </c>
      <c r="K39" s="4">
        <v>164</v>
      </c>
      <c r="L39" s="6"/>
      <c r="M39" s="6">
        <f t="shared" si="3"/>
        <v>3.0529000000000002</v>
      </c>
      <c r="N39" s="7">
        <f t="shared" si="1"/>
        <v>80.528999999999996</v>
      </c>
      <c r="O39" s="6">
        <v>38</v>
      </c>
      <c r="P39" s="11"/>
      <c r="Q39" s="6"/>
    </row>
    <row r="40" spans="1:17" ht="27" x14ac:dyDescent="0.15">
      <c r="A40" s="4" t="s">
        <v>124</v>
      </c>
      <c r="B40" s="4" t="s">
        <v>125</v>
      </c>
      <c r="C40" s="4" t="s">
        <v>24</v>
      </c>
      <c r="D40" s="4">
        <f>VLOOKUP(B40,[1]Sheet1!$A:$C,3,0)</f>
        <v>478</v>
      </c>
      <c r="E40" s="4">
        <f>VLOOKUP(B40,[1]Sheet1!$A:$D,4,0)</f>
        <v>407</v>
      </c>
      <c r="F40" s="4"/>
      <c r="G40" s="4">
        <v>3.0013000000000001</v>
      </c>
      <c r="H40" s="4">
        <v>64</v>
      </c>
      <c r="I40" s="4">
        <v>281</v>
      </c>
      <c r="J40" s="4">
        <v>39</v>
      </c>
      <c r="K40" s="4">
        <v>164</v>
      </c>
      <c r="L40" s="5">
        <v>0.04</v>
      </c>
      <c r="M40" s="6">
        <f t="shared" si="3"/>
        <v>3.0413000000000001</v>
      </c>
      <c r="N40" s="7">
        <f t="shared" si="1"/>
        <v>80.412999999999997</v>
      </c>
      <c r="O40" s="6">
        <v>39</v>
      </c>
      <c r="P40" s="8" t="s">
        <v>126</v>
      </c>
      <c r="Q40" s="6"/>
    </row>
    <row r="41" spans="1:17" x14ac:dyDescent="0.15">
      <c r="A41" s="4" t="s">
        <v>127</v>
      </c>
      <c r="B41" s="4" t="s">
        <v>128</v>
      </c>
      <c r="C41" s="4" t="s">
        <v>32</v>
      </c>
      <c r="D41" s="4">
        <f>VLOOKUP(B41,[3]Sheet1!$A:$B,2,0)</f>
        <v>499</v>
      </c>
      <c r="E41" s="4">
        <f>VLOOKUP(B41,[3]Sheet1!$A:$C,3,0)</f>
        <v>425</v>
      </c>
      <c r="F41" s="4"/>
      <c r="G41" s="4">
        <v>3.0236000000000001</v>
      </c>
      <c r="H41" s="4">
        <v>60</v>
      </c>
      <c r="I41" s="4">
        <v>281</v>
      </c>
      <c r="J41" s="4">
        <v>37</v>
      </c>
      <c r="K41" s="4">
        <v>164</v>
      </c>
      <c r="L41" s="6"/>
      <c r="M41" s="6">
        <f t="shared" si="3"/>
        <v>3.0236000000000001</v>
      </c>
      <c r="N41" s="7">
        <f t="shared" si="1"/>
        <v>80.236000000000004</v>
      </c>
      <c r="O41" s="6">
        <v>40</v>
      </c>
      <c r="P41" s="11"/>
      <c r="Q41" s="6"/>
    </row>
    <row r="42" spans="1:17" x14ac:dyDescent="0.15">
      <c r="A42" s="4" t="s">
        <v>129</v>
      </c>
      <c r="B42" s="4" t="s">
        <v>130</v>
      </c>
      <c r="C42" s="4" t="s">
        <v>24</v>
      </c>
      <c r="D42" s="4">
        <f>VLOOKUP(B42,[1]Sheet1!$A:$C,3,0)</f>
        <v>516</v>
      </c>
      <c r="E42" s="4">
        <f>VLOOKUP(B42,[1]Sheet1!$A:$D,4,0)</f>
        <v>360</v>
      </c>
      <c r="F42" s="4"/>
      <c r="G42" s="4">
        <v>3.0148999999999999</v>
      </c>
      <c r="H42" s="4">
        <v>61</v>
      </c>
      <c r="I42" s="4">
        <v>281</v>
      </c>
      <c r="J42" s="4">
        <v>38</v>
      </c>
      <c r="K42" s="4">
        <v>164</v>
      </c>
      <c r="L42" s="6"/>
      <c r="M42" s="6">
        <f t="shared" si="3"/>
        <v>3.0148999999999999</v>
      </c>
      <c r="N42" s="7">
        <f t="shared" si="1"/>
        <v>80.149000000000001</v>
      </c>
      <c r="O42" s="6">
        <v>41</v>
      </c>
      <c r="P42" s="11"/>
      <c r="Q42" s="6"/>
    </row>
    <row r="43" spans="1:17" ht="27" x14ac:dyDescent="0.15">
      <c r="A43" s="4" t="s">
        <v>131</v>
      </c>
      <c r="B43" s="4" t="s">
        <v>132</v>
      </c>
      <c r="C43" s="4" t="s">
        <v>70</v>
      </c>
      <c r="D43" s="4">
        <v>578</v>
      </c>
      <c r="E43" s="4">
        <v>621</v>
      </c>
      <c r="F43" s="4"/>
      <c r="G43" s="4">
        <v>2.9984000000000002</v>
      </c>
      <c r="H43" s="4">
        <v>65</v>
      </c>
      <c r="I43" s="4">
        <v>281</v>
      </c>
      <c r="J43" s="4">
        <v>40</v>
      </c>
      <c r="K43" s="4">
        <v>164</v>
      </c>
      <c r="L43" s="6"/>
      <c r="M43" s="6">
        <f t="shared" si="3"/>
        <v>2.9984000000000002</v>
      </c>
      <c r="N43" s="7">
        <f t="shared" si="1"/>
        <v>79.984000000000009</v>
      </c>
      <c r="O43" s="6">
        <v>42</v>
      </c>
      <c r="P43" s="8" t="s">
        <v>133</v>
      </c>
      <c r="Q43" s="6"/>
    </row>
    <row r="44" spans="1:17" x14ac:dyDescent="0.15">
      <c r="A44" s="4" t="s">
        <v>134</v>
      </c>
      <c r="B44" s="4" t="s">
        <v>135</v>
      </c>
      <c r="C44" s="4" t="s">
        <v>28</v>
      </c>
      <c r="D44" s="4">
        <f>VLOOKUP(B44,[2]计科02!$B$2:$D$29,3,0)</f>
        <v>477</v>
      </c>
      <c r="E44" s="4">
        <f>VLOOKUP(B44,[2]计科02!$B:$E,4,0)</f>
        <v>369</v>
      </c>
      <c r="F44" s="4"/>
      <c r="G44" s="4">
        <v>2.9883999999999999</v>
      </c>
      <c r="H44" s="4">
        <v>66</v>
      </c>
      <c r="I44" s="4">
        <v>281</v>
      </c>
      <c r="J44" s="4">
        <v>41</v>
      </c>
      <c r="K44" s="4">
        <v>164</v>
      </c>
      <c r="L44" s="6"/>
      <c r="M44" s="6">
        <f t="shared" si="3"/>
        <v>2.9883999999999999</v>
      </c>
      <c r="N44" s="7">
        <f t="shared" si="1"/>
        <v>79.884</v>
      </c>
      <c r="O44" s="6">
        <v>43</v>
      </c>
      <c r="P44" s="11"/>
      <c r="Q44" s="9" t="s">
        <v>51</v>
      </c>
    </row>
    <row r="45" spans="1:17" ht="40.5" x14ac:dyDescent="0.15">
      <c r="A45" s="4" t="s">
        <v>136</v>
      </c>
      <c r="B45" s="10" t="s">
        <v>137</v>
      </c>
      <c r="C45" s="4" t="s">
        <v>46</v>
      </c>
      <c r="D45" s="4">
        <f>VLOOKUP(B45,[5]Sheet1!$A:$B,2,0)</f>
        <v>446</v>
      </c>
      <c r="E45" s="4">
        <f>VLOOKUP(B45,[5]Sheet1!$A:$C,3,0)</f>
        <v>290</v>
      </c>
      <c r="F45" s="4"/>
      <c r="G45" s="4">
        <v>2.8043</v>
      </c>
      <c r="H45" s="4">
        <v>100</v>
      </c>
      <c r="I45" s="4">
        <v>281</v>
      </c>
      <c r="J45" s="4">
        <v>61</v>
      </c>
      <c r="K45" s="4">
        <v>164</v>
      </c>
      <c r="L45" s="5">
        <v>0.18</v>
      </c>
      <c r="M45" s="6">
        <f t="shared" si="3"/>
        <v>2.9843000000000002</v>
      </c>
      <c r="N45" s="7">
        <f t="shared" si="1"/>
        <v>79.843000000000004</v>
      </c>
      <c r="O45" s="6">
        <v>44</v>
      </c>
      <c r="P45" s="8" t="s">
        <v>138</v>
      </c>
      <c r="Q45" s="6"/>
    </row>
    <row r="46" spans="1:17" x14ac:dyDescent="0.15">
      <c r="A46" s="4" t="s">
        <v>139</v>
      </c>
      <c r="B46" s="4" t="s">
        <v>140</v>
      </c>
      <c r="C46" s="4" t="s">
        <v>70</v>
      </c>
      <c r="D46" s="4">
        <v>508</v>
      </c>
      <c r="E46" s="4">
        <v>427</v>
      </c>
      <c r="F46" s="4"/>
      <c r="G46" s="4">
        <v>2.9735</v>
      </c>
      <c r="H46" s="4">
        <v>68</v>
      </c>
      <c r="I46" s="4">
        <v>281</v>
      </c>
      <c r="J46" s="4">
        <v>43</v>
      </c>
      <c r="K46" s="4">
        <v>164</v>
      </c>
      <c r="L46" s="6"/>
      <c r="M46" s="6">
        <f t="shared" si="3"/>
        <v>2.9735</v>
      </c>
      <c r="N46" s="6">
        <f t="shared" si="1"/>
        <v>79.734999999999999</v>
      </c>
      <c r="O46" s="6">
        <v>45</v>
      </c>
      <c r="P46" s="8"/>
      <c r="Q46" s="6"/>
    </row>
    <row r="47" spans="1:17" ht="81" x14ac:dyDescent="0.15">
      <c r="A47" s="4" t="s">
        <v>141</v>
      </c>
      <c r="B47" s="4" t="s">
        <v>142</v>
      </c>
      <c r="C47" s="4" t="s">
        <v>143</v>
      </c>
      <c r="D47" s="4">
        <f>VLOOKUP(B47,[6]Sheet1!$B:$C,2,0)</f>
        <v>486</v>
      </c>
      <c r="E47" s="4">
        <f>VLOOKUP(B47,[6]Sheet1!$B:$D,3,0)</f>
        <v>503</v>
      </c>
      <c r="F47" s="4"/>
      <c r="G47" s="4">
        <v>3.6648999999999998</v>
      </c>
      <c r="H47" s="4">
        <v>3</v>
      </c>
      <c r="I47" s="4">
        <v>281</v>
      </c>
      <c r="J47" s="4">
        <v>1</v>
      </c>
      <c r="K47" s="4">
        <v>32</v>
      </c>
      <c r="L47" s="5">
        <v>0.25</v>
      </c>
      <c r="M47" s="6">
        <f t="shared" si="3"/>
        <v>3.9148999999999998</v>
      </c>
      <c r="N47" s="7">
        <f t="shared" si="1"/>
        <v>89.149000000000001</v>
      </c>
      <c r="O47" s="6">
        <v>1</v>
      </c>
      <c r="P47" s="8" t="s">
        <v>144</v>
      </c>
      <c r="Q47" s="6"/>
    </row>
    <row r="48" spans="1:17" x14ac:dyDescent="0.15">
      <c r="A48" s="4" t="s">
        <v>145</v>
      </c>
      <c r="B48" s="4" t="s">
        <v>146</v>
      </c>
      <c r="C48" s="4" t="s">
        <v>143</v>
      </c>
      <c r="D48" s="4">
        <f>VLOOKUP(B48,[6]Sheet1!$B:$C,2,0)</f>
        <v>493</v>
      </c>
      <c r="E48" s="4">
        <f>VLOOKUP(B48,[6]Sheet1!$B:$D,3,0)</f>
        <v>423</v>
      </c>
      <c r="F48" s="4"/>
      <c r="G48" s="4">
        <v>3.4527999999999999</v>
      </c>
      <c r="H48" s="4">
        <v>15</v>
      </c>
      <c r="I48" s="4">
        <v>281</v>
      </c>
      <c r="J48" s="4">
        <v>2</v>
      </c>
      <c r="K48" s="4">
        <v>32</v>
      </c>
      <c r="L48" s="6"/>
      <c r="M48" s="6">
        <f t="shared" si="3"/>
        <v>3.4527999999999999</v>
      </c>
      <c r="N48" s="7">
        <f t="shared" si="1"/>
        <v>84.527999999999992</v>
      </c>
      <c r="O48" s="6">
        <v>2</v>
      </c>
      <c r="P48" s="11"/>
      <c r="Q48" s="6"/>
    </row>
    <row r="49" spans="1:17" x14ac:dyDescent="0.15">
      <c r="A49" s="4" t="s">
        <v>147</v>
      </c>
      <c r="B49" s="4" t="s">
        <v>148</v>
      </c>
      <c r="C49" s="4" t="s">
        <v>149</v>
      </c>
      <c r="D49" s="4">
        <f>VLOOKUP(B49,[7]Sheet1!$B:$D,3,0)</f>
        <v>553</v>
      </c>
      <c r="E49" s="4">
        <f>VLOOKUP(B49,[7]Sheet1!$B:$E,4,0)</f>
        <v>446</v>
      </c>
      <c r="F49" s="4"/>
      <c r="G49" s="4">
        <v>3.1937000000000002</v>
      </c>
      <c r="H49" s="4">
        <v>38</v>
      </c>
      <c r="I49" s="4">
        <v>281</v>
      </c>
      <c r="J49" s="4">
        <v>3</v>
      </c>
      <c r="K49" s="4">
        <v>32</v>
      </c>
      <c r="L49" s="5">
        <v>7.0000000000000007E-2</v>
      </c>
      <c r="M49" s="6">
        <f t="shared" si="3"/>
        <v>3.2637</v>
      </c>
      <c r="N49" s="7">
        <f t="shared" si="1"/>
        <v>82.637</v>
      </c>
      <c r="O49" s="6">
        <v>3</v>
      </c>
      <c r="P49" s="8" t="s">
        <v>150</v>
      </c>
      <c r="Q49" s="6"/>
    </row>
    <row r="50" spans="1:17" ht="54" x14ac:dyDescent="0.15">
      <c r="A50" s="4" t="s">
        <v>151</v>
      </c>
      <c r="B50" s="4" t="s">
        <v>152</v>
      </c>
      <c r="C50" s="4" t="s">
        <v>149</v>
      </c>
      <c r="D50" s="4">
        <f>VLOOKUP(B50,[7]Sheet1!$B:$D,3,0)</f>
        <v>489</v>
      </c>
      <c r="E50" s="4">
        <v>418</v>
      </c>
      <c r="F50" s="4"/>
      <c r="G50" s="4">
        <v>3.1436999999999999</v>
      </c>
      <c r="H50" s="4">
        <v>47</v>
      </c>
      <c r="I50" s="4">
        <v>281</v>
      </c>
      <c r="J50" s="4">
        <v>5</v>
      </c>
      <c r="K50" s="4">
        <v>32</v>
      </c>
      <c r="L50" s="5">
        <v>8.3000000000000004E-2</v>
      </c>
      <c r="M50" s="6">
        <f t="shared" si="3"/>
        <v>3.2267000000000001</v>
      </c>
      <c r="N50" s="7">
        <f t="shared" si="1"/>
        <v>82.266999999999996</v>
      </c>
      <c r="O50" s="6">
        <v>4</v>
      </c>
      <c r="P50" s="8" t="s">
        <v>153</v>
      </c>
      <c r="Q50" s="6"/>
    </row>
    <row r="51" spans="1:17" x14ac:dyDescent="0.15">
      <c r="A51" s="4" t="s">
        <v>154</v>
      </c>
      <c r="B51" s="4" t="s">
        <v>155</v>
      </c>
      <c r="C51" s="4" t="s">
        <v>143</v>
      </c>
      <c r="D51" s="4">
        <f>VLOOKUP(B51,[6]Sheet1!$B:$C,2,0)</f>
        <v>464</v>
      </c>
      <c r="E51" s="4">
        <f>VLOOKUP(B51,[6]Sheet1!$B:$D,3,0)</f>
        <v>399</v>
      </c>
      <c r="F51" s="4"/>
      <c r="G51" s="4">
        <v>3.1227999999999998</v>
      </c>
      <c r="H51" s="4">
        <v>48</v>
      </c>
      <c r="I51" s="4">
        <v>281</v>
      </c>
      <c r="J51" s="4">
        <v>6</v>
      </c>
      <c r="K51" s="4">
        <v>32</v>
      </c>
      <c r="L51" s="5">
        <v>0.1</v>
      </c>
      <c r="M51" s="6">
        <f t="shared" si="3"/>
        <v>3.2227999999999999</v>
      </c>
      <c r="N51" s="7">
        <f t="shared" si="1"/>
        <v>82.228000000000009</v>
      </c>
      <c r="O51" s="6">
        <v>5</v>
      </c>
      <c r="P51" s="8" t="s">
        <v>156</v>
      </c>
      <c r="Q51" s="6"/>
    </row>
    <row r="52" spans="1:17" x14ac:dyDescent="0.15">
      <c r="A52" s="4" t="s">
        <v>157</v>
      </c>
      <c r="B52" s="4" t="s">
        <v>158</v>
      </c>
      <c r="C52" s="4" t="s">
        <v>143</v>
      </c>
      <c r="D52" s="4">
        <f>VLOOKUP(B52,[6]Sheet1!$B:$C,2,0)</f>
        <v>491</v>
      </c>
      <c r="E52" s="4">
        <f>VLOOKUP(B52,[6]Sheet1!$B:$D,3,0)</f>
        <v>463</v>
      </c>
      <c r="F52" s="4"/>
      <c r="G52" s="4">
        <v>3.1638999999999999</v>
      </c>
      <c r="H52" s="4">
        <v>42</v>
      </c>
      <c r="I52" s="4">
        <v>281</v>
      </c>
      <c r="J52" s="4">
        <v>4</v>
      </c>
      <c r="K52" s="4">
        <v>32</v>
      </c>
      <c r="L52" s="6"/>
      <c r="M52" s="6">
        <f t="shared" si="3"/>
        <v>3.1638999999999999</v>
      </c>
      <c r="N52" s="7">
        <f t="shared" si="1"/>
        <v>81.638999999999996</v>
      </c>
      <c r="O52" s="6">
        <v>6</v>
      </c>
      <c r="P52" s="11"/>
      <c r="Q52" s="6"/>
    </row>
    <row r="53" spans="1:17" x14ac:dyDescent="0.15">
      <c r="A53" s="4" t="s">
        <v>159</v>
      </c>
      <c r="B53" s="4" t="s">
        <v>160</v>
      </c>
      <c r="C53" s="4" t="s">
        <v>143</v>
      </c>
      <c r="D53" s="4">
        <f>VLOOKUP(B53,[6]Sheet1!$B:$C,2,0)</f>
        <v>432</v>
      </c>
      <c r="E53" s="4">
        <f>VLOOKUP(B53,[6]Sheet1!$B:$D,3,0)</f>
        <v>347</v>
      </c>
      <c r="F53" s="4"/>
      <c r="G53" s="4">
        <v>2.9039000000000001</v>
      </c>
      <c r="H53" s="4">
        <v>81</v>
      </c>
      <c r="I53" s="4">
        <v>281</v>
      </c>
      <c r="J53" s="4">
        <v>7</v>
      </c>
      <c r="K53" s="4">
        <v>32</v>
      </c>
      <c r="L53" s="6"/>
      <c r="M53" s="6">
        <f t="shared" si="3"/>
        <v>2.9039000000000001</v>
      </c>
      <c r="N53" s="7">
        <f t="shared" si="1"/>
        <v>79.039000000000001</v>
      </c>
      <c r="O53" s="6">
        <v>7</v>
      </c>
      <c r="P53" s="11"/>
      <c r="Q53" s="6"/>
    </row>
    <row r="54" spans="1:17" x14ac:dyDescent="0.15">
      <c r="A54" s="4" t="s">
        <v>161</v>
      </c>
      <c r="B54" s="4" t="s">
        <v>162</v>
      </c>
      <c r="C54" s="4" t="s">
        <v>143</v>
      </c>
      <c r="D54" s="4">
        <f>VLOOKUP(B54,[6]Sheet1!$B:$C,2,0)</f>
        <v>596</v>
      </c>
      <c r="E54" s="4">
        <f>VLOOKUP(B54,[6]Sheet1!$B:$D,3,0)</f>
        <v>516</v>
      </c>
      <c r="F54" s="4"/>
      <c r="G54" s="4">
        <v>2.8914</v>
      </c>
      <c r="H54" s="4">
        <v>83</v>
      </c>
      <c r="I54" s="4">
        <v>281</v>
      </c>
      <c r="J54" s="4">
        <v>8</v>
      </c>
      <c r="K54" s="4">
        <v>32</v>
      </c>
      <c r="L54" s="6"/>
      <c r="M54" s="6">
        <f t="shared" si="3"/>
        <v>2.8914</v>
      </c>
      <c r="N54" s="7">
        <f t="shared" si="1"/>
        <v>78.914000000000001</v>
      </c>
      <c r="O54" s="6">
        <v>8</v>
      </c>
      <c r="P54" s="11"/>
      <c r="Q54" s="6"/>
    </row>
    <row r="55" spans="1:17" x14ac:dyDescent="0.15">
      <c r="A55" s="4" t="s">
        <v>163</v>
      </c>
      <c r="B55" s="4" t="s">
        <v>164</v>
      </c>
      <c r="C55" s="4" t="s">
        <v>143</v>
      </c>
      <c r="D55" s="4">
        <f>VLOOKUP(B55,[6]Sheet1!$B:$C,2,0)</f>
        <v>450</v>
      </c>
      <c r="E55" s="4">
        <f>VLOOKUP(B55,[6]Sheet1!$B:$D,3,0)</f>
        <v>366</v>
      </c>
      <c r="F55" s="4"/>
      <c r="G55" s="4">
        <v>2.8896999999999999</v>
      </c>
      <c r="H55" s="4">
        <v>84</v>
      </c>
      <c r="I55" s="4">
        <v>281</v>
      </c>
      <c r="J55" s="4">
        <v>9</v>
      </c>
      <c r="K55" s="4">
        <v>32</v>
      </c>
      <c r="L55" s="6"/>
      <c r="M55" s="6">
        <f t="shared" si="3"/>
        <v>2.8896999999999999</v>
      </c>
      <c r="N55" s="6">
        <f t="shared" si="1"/>
        <v>78.896999999999991</v>
      </c>
      <c r="O55" s="6">
        <v>9</v>
      </c>
      <c r="P55" s="11"/>
      <c r="Q55" s="6"/>
    </row>
    <row r="56" spans="1:17" x14ac:dyDescent="0.15">
      <c r="A56" s="4" t="s">
        <v>165</v>
      </c>
      <c r="B56" s="4" t="s">
        <v>166</v>
      </c>
      <c r="C56" s="4" t="s">
        <v>149</v>
      </c>
      <c r="D56" s="4">
        <f>VLOOKUP(B56,[7]Sheet1!$B:$D,3,0)</f>
        <v>548</v>
      </c>
      <c r="E56" s="4">
        <f>VLOOKUP(B56,[7]Sheet1!$B:$E,4,0)</f>
        <v>436</v>
      </c>
      <c r="F56" s="4"/>
      <c r="G56" s="4">
        <v>2.7843</v>
      </c>
      <c r="H56" s="4">
        <v>104</v>
      </c>
      <c r="I56" s="4">
        <v>281</v>
      </c>
      <c r="J56" s="4">
        <v>10</v>
      </c>
      <c r="K56" s="4">
        <v>32</v>
      </c>
      <c r="L56" s="6"/>
      <c r="M56" s="6">
        <f t="shared" si="3"/>
        <v>2.7843</v>
      </c>
      <c r="N56" s="6">
        <f t="shared" si="1"/>
        <v>77.843000000000004</v>
      </c>
      <c r="O56" s="6">
        <v>10</v>
      </c>
      <c r="P56" s="11"/>
      <c r="Q56" s="6"/>
    </row>
    <row r="57" spans="1:17" ht="27" x14ac:dyDescent="0.15">
      <c r="A57" s="4" t="s">
        <v>167</v>
      </c>
      <c r="B57" s="4" t="s">
        <v>168</v>
      </c>
      <c r="C57" s="4" t="s">
        <v>169</v>
      </c>
      <c r="D57" s="4">
        <f>VLOOKUP(B57,[8]Sheet1!$D:$E,2,0)</f>
        <v>561</v>
      </c>
      <c r="E57" s="4">
        <f>VLOOKUP(B57,[8]Sheet1!$D:$F,3,0)</f>
        <v>487</v>
      </c>
      <c r="F57" s="4"/>
      <c r="G57" s="4">
        <v>3.6610999999999998</v>
      </c>
      <c r="H57" s="4">
        <v>4</v>
      </c>
      <c r="I57" s="4">
        <v>281</v>
      </c>
      <c r="J57" s="4">
        <v>1</v>
      </c>
      <c r="K57" s="4">
        <v>31</v>
      </c>
      <c r="L57" s="5">
        <v>7.0000000000000007E-2</v>
      </c>
      <c r="M57" s="6">
        <f t="shared" si="3"/>
        <v>3.7310999999999996</v>
      </c>
      <c r="N57" s="7">
        <f t="shared" si="1"/>
        <v>87.310999999999993</v>
      </c>
      <c r="O57" s="6">
        <v>1</v>
      </c>
      <c r="P57" s="8" t="s">
        <v>170</v>
      </c>
      <c r="Q57" s="6"/>
    </row>
    <row r="58" spans="1:17" ht="94.5" x14ac:dyDescent="0.15">
      <c r="A58" s="4" t="s">
        <v>171</v>
      </c>
      <c r="B58" s="4" t="s">
        <v>172</v>
      </c>
      <c r="C58" s="4" t="s">
        <v>169</v>
      </c>
      <c r="D58" s="4">
        <f>VLOOKUP(B58,[8]Sheet1!$D:$E,2,0)</f>
        <v>525</v>
      </c>
      <c r="E58" s="4">
        <f>VLOOKUP(B58,[8]Sheet1!$D:$F,3,0)</f>
        <v>473</v>
      </c>
      <c r="F58" s="4"/>
      <c r="G58" s="4">
        <v>3.1897000000000002</v>
      </c>
      <c r="H58" s="4">
        <v>40</v>
      </c>
      <c r="I58" s="4">
        <v>281</v>
      </c>
      <c r="J58" s="4">
        <v>5</v>
      </c>
      <c r="K58" s="4">
        <v>31</v>
      </c>
      <c r="L58" s="5">
        <v>0.32</v>
      </c>
      <c r="M58" s="6">
        <f t="shared" si="3"/>
        <v>3.5097</v>
      </c>
      <c r="N58" s="7">
        <f t="shared" si="1"/>
        <v>85.097000000000008</v>
      </c>
      <c r="O58" s="6">
        <v>2</v>
      </c>
      <c r="P58" s="8" t="s">
        <v>173</v>
      </c>
      <c r="Q58" s="6"/>
    </row>
    <row r="59" spans="1:17" x14ac:dyDescent="0.15">
      <c r="A59" s="4" t="s">
        <v>174</v>
      </c>
      <c r="B59" s="4" t="s">
        <v>175</v>
      </c>
      <c r="C59" s="4" t="s">
        <v>169</v>
      </c>
      <c r="D59" s="4">
        <f>VLOOKUP(B59,[8]Sheet1!$D:$E,2,0)</f>
        <v>523</v>
      </c>
      <c r="E59" s="4">
        <f>VLOOKUP(B59,[8]Sheet1!$D:$F,3,0)</f>
        <v>482</v>
      </c>
      <c r="F59" s="4"/>
      <c r="G59" s="4">
        <v>3.3917000000000002</v>
      </c>
      <c r="H59" s="4">
        <v>24</v>
      </c>
      <c r="I59" s="4">
        <v>281</v>
      </c>
      <c r="J59" s="4">
        <v>4</v>
      </c>
      <c r="K59" s="4">
        <v>31</v>
      </c>
      <c r="L59" s="5">
        <v>7.0000000000000007E-2</v>
      </c>
      <c r="M59" s="6">
        <f t="shared" si="3"/>
        <v>3.4617</v>
      </c>
      <c r="N59" s="7">
        <f t="shared" si="1"/>
        <v>84.61699999999999</v>
      </c>
      <c r="O59" s="6">
        <v>3</v>
      </c>
      <c r="P59" s="8" t="s">
        <v>176</v>
      </c>
      <c r="Q59" s="6"/>
    </row>
    <row r="60" spans="1:17" x14ac:dyDescent="0.15">
      <c r="A60" s="4" t="s">
        <v>177</v>
      </c>
      <c r="B60" s="4" t="s">
        <v>178</v>
      </c>
      <c r="C60" s="4" t="s">
        <v>169</v>
      </c>
      <c r="D60" s="4">
        <f>VLOOKUP(B60,[8]Sheet1!$D:$E,2,0)</f>
        <v>485</v>
      </c>
      <c r="E60" s="4">
        <f>VLOOKUP(B60,[8]Sheet1!$D:$F,3,0)</f>
        <v>430</v>
      </c>
      <c r="F60" s="4"/>
      <c r="G60" s="4">
        <v>3.4510999999999998</v>
      </c>
      <c r="H60" s="4">
        <v>16</v>
      </c>
      <c r="I60" s="4">
        <v>281</v>
      </c>
      <c r="J60" s="4">
        <v>2</v>
      </c>
      <c r="K60" s="4">
        <v>31</v>
      </c>
      <c r="L60" s="6"/>
      <c r="M60" s="6">
        <f t="shared" si="3"/>
        <v>3.4510999999999998</v>
      </c>
      <c r="N60" s="7">
        <f t="shared" si="1"/>
        <v>84.510999999999996</v>
      </c>
      <c r="O60" s="6">
        <v>4</v>
      </c>
      <c r="P60" s="11"/>
      <c r="Q60" s="6"/>
    </row>
    <row r="61" spans="1:17" x14ac:dyDescent="0.15">
      <c r="A61" s="4" t="s">
        <v>179</v>
      </c>
      <c r="B61" s="4" t="s">
        <v>180</v>
      </c>
      <c r="C61" s="4" t="s">
        <v>169</v>
      </c>
      <c r="D61" s="4">
        <f>VLOOKUP(B61,[8]Sheet1!$D:$E,2,0)</f>
        <v>497</v>
      </c>
      <c r="E61" s="4">
        <f>VLOOKUP(B61,[8]Sheet1!$D:$F,3,0)</f>
        <v>489</v>
      </c>
      <c r="F61" s="4"/>
      <c r="G61" s="4">
        <v>3.3965000000000001</v>
      </c>
      <c r="H61" s="4">
        <v>22</v>
      </c>
      <c r="I61" s="4">
        <v>281</v>
      </c>
      <c r="J61" s="4">
        <v>3</v>
      </c>
      <c r="K61" s="4">
        <v>31</v>
      </c>
      <c r="L61" s="5">
        <v>0.02</v>
      </c>
      <c r="M61" s="6">
        <f t="shared" si="3"/>
        <v>3.4165000000000001</v>
      </c>
      <c r="N61" s="7">
        <f t="shared" si="1"/>
        <v>84.164999999999992</v>
      </c>
      <c r="O61" s="6">
        <v>5</v>
      </c>
      <c r="P61" s="8" t="s">
        <v>181</v>
      </c>
      <c r="Q61" s="6"/>
    </row>
    <row r="62" spans="1:17" x14ac:dyDescent="0.15">
      <c r="A62" s="4" t="s">
        <v>182</v>
      </c>
      <c r="B62" s="4" t="s">
        <v>183</v>
      </c>
      <c r="C62" s="4" t="s">
        <v>169</v>
      </c>
      <c r="D62" s="4">
        <f>VLOOKUP(B62,[8]Sheet1!$D:$E,2,0)</f>
        <v>566</v>
      </c>
      <c r="E62" s="4">
        <f>VLOOKUP(B62,[8]Sheet1!$D:$F,3,0)</f>
        <v>525</v>
      </c>
      <c r="F62" s="4"/>
      <c r="G62" s="4">
        <v>3.1478000000000002</v>
      </c>
      <c r="H62" s="4">
        <v>46</v>
      </c>
      <c r="I62" s="4">
        <v>281</v>
      </c>
      <c r="J62" s="4">
        <v>6</v>
      </c>
      <c r="K62" s="4">
        <v>31</v>
      </c>
      <c r="L62" s="6"/>
      <c r="M62" s="6">
        <f t="shared" si="3"/>
        <v>3.1478000000000002</v>
      </c>
      <c r="N62" s="7">
        <f t="shared" si="1"/>
        <v>81.478000000000009</v>
      </c>
      <c r="O62" s="6">
        <v>6</v>
      </c>
      <c r="P62" s="11"/>
      <c r="Q62" s="6"/>
    </row>
    <row r="63" spans="1:17" x14ac:dyDescent="0.15">
      <c r="A63" s="4" t="s">
        <v>184</v>
      </c>
      <c r="B63" s="4" t="s">
        <v>185</v>
      </c>
      <c r="C63" s="4" t="s">
        <v>169</v>
      </c>
      <c r="D63" s="4">
        <f>VLOOKUP(B63,[8]Sheet1!$D:$E,2,0)</f>
        <v>496</v>
      </c>
      <c r="E63" s="4">
        <f>VLOOKUP(B63,[8]Sheet1!$D:$F,3,0)</f>
        <v>370</v>
      </c>
      <c r="F63" s="4"/>
      <c r="G63" s="4">
        <v>3.0388000000000002</v>
      </c>
      <c r="H63" s="4">
        <v>58</v>
      </c>
      <c r="I63" s="4">
        <v>281</v>
      </c>
      <c r="J63" s="4">
        <v>7</v>
      </c>
      <c r="K63" s="4">
        <v>31</v>
      </c>
      <c r="L63" s="6"/>
      <c r="M63" s="6">
        <f t="shared" si="3"/>
        <v>3.0388000000000002</v>
      </c>
      <c r="N63" s="7">
        <f t="shared" si="1"/>
        <v>80.388000000000005</v>
      </c>
      <c r="O63" s="6">
        <v>7</v>
      </c>
      <c r="P63" s="11"/>
      <c r="Q63" s="6"/>
    </row>
    <row r="64" spans="1:17" x14ac:dyDescent="0.15">
      <c r="A64" s="4" t="s">
        <v>186</v>
      </c>
      <c r="B64" s="4" t="s">
        <v>187</v>
      </c>
      <c r="C64" s="4" t="s">
        <v>169</v>
      </c>
      <c r="D64" s="4">
        <f>VLOOKUP(B64,[8]Sheet1!$D:$E,2,0)</f>
        <v>426</v>
      </c>
      <c r="E64" s="4"/>
      <c r="F64" s="4"/>
      <c r="G64" s="4">
        <v>3.0133999999999999</v>
      </c>
      <c r="H64" s="4">
        <v>62</v>
      </c>
      <c r="I64" s="4">
        <v>281</v>
      </c>
      <c r="J64" s="4">
        <v>8</v>
      </c>
      <c r="K64" s="4">
        <v>31</v>
      </c>
      <c r="L64" s="6"/>
      <c r="M64" s="6">
        <f t="shared" si="3"/>
        <v>3.0133999999999999</v>
      </c>
      <c r="N64" s="7">
        <f t="shared" si="1"/>
        <v>80.134</v>
      </c>
      <c r="O64" s="6">
        <v>8</v>
      </c>
      <c r="P64" s="11"/>
      <c r="Q64" s="6"/>
    </row>
    <row r="65" spans="1:17" x14ac:dyDescent="0.15">
      <c r="A65" s="4" t="s">
        <v>188</v>
      </c>
      <c r="B65" s="4" t="s">
        <v>189</v>
      </c>
      <c r="C65" s="4" t="s">
        <v>169</v>
      </c>
      <c r="D65" s="4">
        <f>VLOOKUP(B65,[8]Sheet1!$D:$E,2,0)</f>
        <v>491</v>
      </c>
      <c r="E65" s="4"/>
      <c r="F65" s="4"/>
      <c r="G65" s="4">
        <v>3.0024999999999999</v>
      </c>
      <c r="H65" s="4">
        <v>63</v>
      </c>
      <c r="I65" s="4">
        <v>281</v>
      </c>
      <c r="J65" s="4">
        <v>9</v>
      </c>
      <c r="K65" s="4">
        <v>31</v>
      </c>
      <c r="L65" s="6"/>
      <c r="M65" s="6">
        <f t="shared" si="3"/>
        <v>3.0024999999999999</v>
      </c>
      <c r="N65" s="6">
        <f t="shared" si="1"/>
        <v>80.025000000000006</v>
      </c>
      <c r="O65" s="6">
        <v>9</v>
      </c>
      <c r="P65" s="11"/>
      <c r="Q65" s="6"/>
    </row>
    <row r="66" spans="1:17" x14ac:dyDescent="0.15">
      <c r="A66" s="4" t="s">
        <v>190</v>
      </c>
      <c r="B66" s="4" t="s">
        <v>191</v>
      </c>
      <c r="C66" s="4" t="s">
        <v>169</v>
      </c>
      <c r="D66" s="4">
        <f>VLOOKUP(B66,[8]Sheet1!$D:$E,2,0)</f>
        <v>430</v>
      </c>
      <c r="E66" s="4">
        <f>VLOOKUP(B66,[8]Sheet1!$D:$F,3,0)</f>
        <v>400</v>
      </c>
      <c r="F66" s="4"/>
      <c r="G66" s="4">
        <v>2.9649000000000001</v>
      </c>
      <c r="H66" s="4">
        <v>70</v>
      </c>
      <c r="I66" s="4">
        <v>281</v>
      </c>
      <c r="J66" s="4">
        <v>10</v>
      </c>
      <c r="K66" s="4">
        <v>31</v>
      </c>
      <c r="L66" s="6"/>
      <c r="M66" s="6">
        <f t="shared" ref="M66:M97" si="4">G66+L66</f>
        <v>2.9649000000000001</v>
      </c>
      <c r="N66" s="6">
        <f t="shared" si="1"/>
        <v>79.649000000000001</v>
      </c>
      <c r="O66" s="6">
        <v>10</v>
      </c>
      <c r="P66" s="11"/>
      <c r="Q66" s="6"/>
    </row>
    <row r="67" spans="1:17" ht="81" x14ac:dyDescent="0.15">
      <c r="A67" s="4" t="s">
        <v>192</v>
      </c>
      <c r="B67" s="4" t="s">
        <v>193</v>
      </c>
      <c r="C67" s="4" t="s">
        <v>194</v>
      </c>
      <c r="D67" s="4">
        <f>VLOOKUP(B67,[9]Sheet1!$A:$B,2,0)</f>
        <v>579</v>
      </c>
      <c r="E67" s="4">
        <f>VLOOKUP(B67,[9]Sheet1!$A:$C,3,0)</f>
        <v>505</v>
      </c>
      <c r="F67" s="4"/>
      <c r="G67" s="4">
        <v>3.6783000000000001</v>
      </c>
      <c r="H67" s="4">
        <v>2</v>
      </c>
      <c r="I67" s="4">
        <v>281</v>
      </c>
      <c r="J67" s="4">
        <v>1</v>
      </c>
      <c r="K67" s="4">
        <v>54</v>
      </c>
      <c r="L67" s="5">
        <v>0.45</v>
      </c>
      <c r="M67" s="6">
        <f t="shared" si="4"/>
        <v>4.1283000000000003</v>
      </c>
      <c r="N67" s="7">
        <f t="shared" ref="N67:N80" si="5">M67*10+50</f>
        <v>91.283000000000001</v>
      </c>
      <c r="O67" s="6">
        <v>1</v>
      </c>
      <c r="P67" s="8" t="s">
        <v>195</v>
      </c>
      <c r="Q67" s="6"/>
    </row>
    <row r="68" spans="1:17" ht="40.5" x14ac:dyDescent="0.15">
      <c r="A68" s="4" t="s">
        <v>196</v>
      </c>
      <c r="B68" s="4" t="s">
        <v>197</v>
      </c>
      <c r="C68" s="4" t="s">
        <v>198</v>
      </c>
      <c r="D68" s="4">
        <f>VLOOKUP(B68,[10]信安01!$B:$D,3,0)</f>
        <v>488</v>
      </c>
      <c r="E68" s="4">
        <f>VLOOKUP(B68,[10]信安01!$B:$E,4,0)</f>
        <v>454</v>
      </c>
      <c r="F68" s="4"/>
      <c r="G68" s="4">
        <v>3.5878000000000001</v>
      </c>
      <c r="H68" s="4">
        <v>8</v>
      </c>
      <c r="I68" s="4">
        <v>281</v>
      </c>
      <c r="J68" s="4">
        <v>2</v>
      </c>
      <c r="K68" s="4">
        <v>54</v>
      </c>
      <c r="L68" s="5">
        <v>0.21</v>
      </c>
      <c r="M68" s="6">
        <f t="shared" si="4"/>
        <v>3.7978000000000001</v>
      </c>
      <c r="N68" s="7">
        <f t="shared" si="5"/>
        <v>87.978000000000009</v>
      </c>
      <c r="O68" s="6">
        <v>2</v>
      </c>
      <c r="P68" s="8" t="s">
        <v>199</v>
      </c>
      <c r="Q68" s="6"/>
    </row>
    <row r="69" spans="1:17" ht="27" x14ac:dyDescent="0.15">
      <c r="A69" s="4" t="s">
        <v>200</v>
      </c>
      <c r="B69" s="4" t="s">
        <v>201</v>
      </c>
      <c r="C69" s="4" t="s">
        <v>194</v>
      </c>
      <c r="D69" s="4">
        <f>VLOOKUP(B69,[9]Sheet1!$A:$B,2,0)</f>
        <v>479</v>
      </c>
      <c r="E69" s="4">
        <f>VLOOKUP(B69,[9]Sheet1!$A:$C,3,0)</f>
        <v>425</v>
      </c>
      <c r="F69" s="4"/>
      <c r="G69" s="4">
        <v>3.5724999999999998</v>
      </c>
      <c r="H69" s="4">
        <v>10</v>
      </c>
      <c r="I69" s="4">
        <v>281</v>
      </c>
      <c r="J69" s="4">
        <v>3</v>
      </c>
      <c r="K69" s="4">
        <v>54</v>
      </c>
      <c r="L69" s="5">
        <v>0.1</v>
      </c>
      <c r="M69" s="6">
        <f t="shared" si="4"/>
        <v>3.6724999999999999</v>
      </c>
      <c r="N69" s="7">
        <f t="shared" si="5"/>
        <v>86.724999999999994</v>
      </c>
      <c r="O69" s="6">
        <v>3</v>
      </c>
      <c r="P69" s="8" t="s">
        <v>202</v>
      </c>
      <c r="Q69" s="6"/>
    </row>
    <row r="70" spans="1:17" x14ac:dyDescent="0.15">
      <c r="A70" s="4" t="s">
        <v>203</v>
      </c>
      <c r="B70" s="4" t="s">
        <v>204</v>
      </c>
      <c r="C70" s="4" t="s">
        <v>194</v>
      </c>
      <c r="D70" s="4">
        <f>VLOOKUP(B70,[9]Sheet1!$A:$B,2,0)</f>
        <v>488</v>
      </c>
      <c r="E70" s="4">
        <f>VLOOKUP(B70,[9]Sheet1!$A:$C,3,0)</f>
        <v>388</v>
      </c>
      <c r="F70" s="4"/>
      <c r="G70" s="4">
        <v>3.4994000000000001</v>
      </c>
      <c r="H70" s="4">
        <v>12</v>
      </c>
      <c r="I70" s="4">
        <v>281</v>
      </c>
      <c r="J70" s="4">
        <v>4</v>
      </c>
      <c r="K70" s="4">
        <v>54</v>
      </c>
      <c r="L70" s="5">
        <v>0.06</v>
      </c>
      <c r="M70" s="6">
        <f t="shared" si="4"/>
        <v>3.5594000000000001</v>
      </c>
      <c r="N70" s="7">
        <f t="shared" si="5"/>
        <v>85.593999999999994</v>
      </c>
      <c r="O70" s="6">
        <v>4</v>
      </c>
      <c r="P70" s="8" t="s">
        <v>205</v>
      </c>
      <c r="Q70" s="6"/>
    </row>
    <row r="71" spans="1:17" ht="27" x14ac:dyDescent="0.15">
      <c r="A71" s="4" t="s">
        <v>206</v>
      </c>
      <c r="B71" s="4" t="s">
        <v>207</v>
      </c>
      <c r="C71" s="4" t="s">
        <v>194</v>
      </c>
      <c r="D71" s="4">
        <f>VLOOKUP(B71,[9]Sheet1!$A:$B,2,0)</f>
        <v>554</v>
      </c>
      <c r="E71" s="4">
        <f>VLOOKUP(B71,[9]Sheet1!$A:$C,3,0)</f>
        <v>543</v>
      </c>
      <c r="F71" s="4"/>
      <c r="G71" s="4">
        <v>3.3473000000000002</v>
      </c>
      <c r="H71" s="4">
        <v>28</v>
      </c>
      <c r="I71" s="4">
        <v>281</v>
      </c>
      <c r="J71" s="4">
        <v>7</v>
      </c>
      <c r="K71" s="4">
        <v>54</v>
      </c>
      <c r="L71" s="5">
        <v>0.15</v>
      </c>
      <c r="M71" s="6">
        <f t="shared" si="4"/>
        <v>3.4973000000000001</v>
      </c>
      <c r="N71" s="7">
        <f t="shared" si="5"/>
        <v>84.972999999999999</v>
      </c>
      <c r="O71" s="6">
        <v>5</v>
      </c>
      <c r="P71" s="8" t="s">
        <v>208</v>
      </c>
      <c r="Q71" s="6"/>
    </row>
    <row r="72" spans="1:17" x14ac:dyDescent="0.15">
      <c r="A72" s="4" t="s">
        <v>209</v>
      </c>
      <c r="B72" s="4" t="s">
        <v>210</v>
      </c>
      <c r="C72" s="4" t="s">
        <v>194</v>
      </c>
      <c r="D72" s="4">
        <f>VLOOKUP(B72,[9]Sheet1!$A:$B,2,0)</f>
        <v>453</v>
      </c>
      <c r="E72" s="4"/>
      <c r="F72" s="4"/>
      <c r="G72" s="4">
        <v>3.387</v>
      </c>
      <c r="H72" s="4">
        <v>25</v>
      </c>
      <c r="I72" s="4">
        <v>281</v>
      </c>
      <c r="J72" s="4">
        <v>5</v>
      </c>
      <c r="K72" s="4">
        <v>54</v>
      </c>
      <c r="L72" s="6"/>
      <c r="M72" s="6">
        <f t="shared" si="4"/>
        <v>3.387</v>
      </c>
      <c r="N72" s="7">
        <f t="shared" si="5"/>
        <v>83.87</v>
      </c>
      <c r="O72" s="6">
        <v>6</v>
      </c>
      <c r="P72" s="11"/>
      <c r="Q72" s="6"/>
    </row>
    <row r="73" spans="1:17" x14ac:dyDescent="0.15">
      <c r="A73" s="4" t="s">
        <v>211</v>
      </c>
      <c r="B73" s="4" t="s">
        <v>212</v>
      </c>
      <c r="C73" s="4" t="s">
        <v>194</v>
      </c>
      <c r="D73" s="4">
        <f>VLOOKUP(B73,[9]Sheet1!$A:$B,2,0)</f>
        <v>518</v>
      </c>
      <c r="E73" s="4">
        <f>VLOOKUP(B73,[9]Sheet1!$A:$C,3,0)</f>
        <v>469</v>
      </c>
      <c r="F73" s="4"/>
      <c r="G73" s="4">
        <v>3.3622000000000001</v>
      </c>
      <c r="H73" s="4">
        <v>26</v>
      </c>
      <c r="I73" s="4">
        <v>281</v>
      </c>
      <c r="J73" s="4">
        <v>6</v>
      </c>
      <c r="K73" s="4">
        <v>54</v>
      </c>
      <c r="L73" s="5">
        <v>0.02</v>
      </c>
      <c r="M73" s="6">
        <f t="shared" si="4"/>
        <v>3.3822000000000001</v>
      </c>
      <c r="N73" s="7">
        <f t="shared" si="5"/>
        <v>83.822000000000003</v>
      </c>
      <c r="O73" s="6">
        <v>7</v>
      </c>
      <c r="P73" s="8" t="s">
        <v>213</v>
      </c>
      <c r="Q73" s="6"/>
    </row>
    <row r="74" spans="1:17" ht="27" x14ac:dyDescent="0.15">
      <c r="A74" s="4" t="s">
        <v>214</v>
      </c>
      <c r="B74" s="4" t="s">
        <v>215</v>
      </c>
      <c r="C74" s="4" t="s">
        <v>198</v>
      </c>
      <c r="D74" s="4">
        <f>VLOOKUP(B74,[10]信安01!$B:$D,3,0)</f>
        <v>444</v>
      </c>
      <c r="E74" s="4">
        <f>VLOOKUP(B74,[10]信安01!$B:$E,4,0)</f>
        <v>347</v>
      </c>
      <c r="F74" s="4"/>
      <c r="G74" s="4">
        <v>3.0375999999999999</v>
      </c>
      <c r="H74" s="4">
        <v>59</v>
      </c>
      <c r="I74" s="4">
        <v>281</v>
      </c>
      <c r="J74" s="4">
        <v>10</v>
      </c>
      <c r="K74" s="4">
        <v>54</v>
      </c>
      <c r="L74" s="5">
        <v>0.1</v>
      </c>
      <c r="M74" s="6">
        <f t="shared" si="4"/>
        <v>3.1375999999999999</v>
      </c>
      <c r="N74" s="7">
        <f t="shared" si="5"/>
        <v>81.376000000000005</v>
      </c>
      <c r="O74" s="6">
        <v>8</v>
      </c>
      <c r="P74" s="8" t="s">
        <v>216</v>
      </c>
      <c r="Q74" s="6"/>
    </row>
    <row r="75" spans="1:17" x14ac:dyDescent="0.15">
      <c r="A75" s="4" t="s">
        <v>217</v>
      </c>
      <c r="B75" s="4" t="s">
        <v>218</v>
      </c>
      <c r="C75" s="4" t="s">
        <v>198</v>
      </c>
      <c r="D75" s="4">
        <f>VLOOKUP(B75,[10]信安01!$B:$D,3,0)</f>
        <v>498</v>
      </c>
      <c r="E75" s="4">
        <f>VLOOKUP(B75,[10]信安01!$B:$E,4,0)</f>
        <v>483</v>
      </c>
      <c r="F75" s="4"/>
      <c r="G75" s="4">
        <v>3.0798999999999999</v>
      </c>
      <c r="H75" s="4">
        <v>49</v>
      </c>
      <c r="I75" s="4">
        <v>281</v>
      </c>
      <c r="J75" s="4">
        <v>8</v>
      </c>
      <c r="K75" s="4">
        <v>54</v>
      </c>
      <c r="L75" s="6"/>
      <c r="M75" s="6">
        <f t="shared" si="4"/>
        <v>3.0798999999999999</v>
      </c>
      <c r="N75" s="7">
        <f t="shared" si="5"/>
        <v>80.799000000000007</v>
      </c>
      <c r="O75" s="6">
        <v>9</v>
      </c>
      <c r="P75" s="11"/>
      <c r="Q75" s="6"/>
    </row>
    <row r="76" spans="1:17" x14ac:dyDescent="0.15">
      <c r="A76" s="4" t="s">
        <v>219</v>
      </c>
      <c r="B76" s="4" t="s">
        <v>220</v>
      </c>
      <c r="C76" s="4" t="s">
        <v>194</v>
      </c>
      <c r="D76" s="4">
        <f>VLOOKUP(B76,[9]Sheet1!$A:$B,2,0)</f>
        <v>609</v>
      </c>
      <c r="E76" s="4">
        <f>VLOOKUP(B76,[9]Sheet1!$A:$C,3,0)</f>
        <v>543</v>
      </c>
      <c r="F76" s="4"/>
      <c r="G76" s="4">
        <v>3.0434000000000001</v>
      </c>
      <c r="H76" s="4">
        <v>57</v>
      </c>
      <c r="I76" s="4">
        <v>281</v>
      </c>
      <c r="J76" s="4">
        <v>9</v>
      </c>
      <c r="K76" s="4">
        <v>54</v>
      </c>
      <c r="L76" s="6"/>
      <c r="M76" s="6">
        <f t="shared" si="4"/>
        <v>3.0434000000000001</v>
      </c>
      <c r="N76" s="7">
        <f t="shared" si="5"/>
        <v>80.433999999999997</v>
      </c>
      <c r="O76" s="6">
        <v>10</v>
      </c>
      <c r="P76" s="11"/>
      <c r="Q76" s="6"/>
    </row>
    <row r="77" spans="1:17" x14ac:dyDescent="0.15">
      <c r="A77" s="4" t="s">
        <v>221</v>
      </c>
      <c r="B77" s="4" t="s">
        <v>222</v>
      </c>
      <c r="C77" s="4" t="s">
        <v>198</v>
      </c>
      <c r="D77" s="4">
        <f>VLOOKUP(B77,[10]信安01!$B:$D,3,0)</f>
        <v>427</v>
      </c>
      <c r="E77" s="4">
        <f>VLOOKUP(B77,[10]信安01!$B:$E,4,0)</f>
        <v>493</v>
      </c>
      <c r="F77" s="4"/>
      <c r="G77" s="4">
        <v>2.9298999999999999</v>
      </c>
      <c r="H77" s="4">
        <v>78</v>
      </c>
      <c r="I77" s="4">
        <v>281</v>
      </c>
      <c r="J77" s="4">
        <v>11</v>
      </c>
      <c r="K77" s="4">
        <v>54</v>
      </c>
      <c r="L77" s="5">
        <v>0.02</v>
      </c>
      <c r="M77" s="6">
        <f t="shared" si="4"/>
        <v>2.9499</v>
      </c>
      <c r="N77" s="7">
        <f t="shared" si="5"/>
        <v>79.498999999999995</v>
      </c>
      <c r="O77" s="6">
        <v>11</v>
      </c>
      <c r="P77" s="8" t="s">
        <v>223</v>
      </c>
      <c r="Q77" s="9" t="s">
        <v>224</v>
      </c>
    </row>
    <row r="78" spans="1:17" x14ac:dyDescent="0.15">
      <c r="A78" s="4" t="s">
        <v>225</v>
      </c>
      <c r="B78" s="4" t="s">
        <v>226</v>
      </c>
      <c r="C78" s="4" t="s">
        <v>194</v>
      </c>
      <c r="D78" s="4">
        <f>VLOOKUP(B78,[9]Sheet1!$A:$B,2,0)</f>
        <v>512</v>
      </c>
      <c r="E78" s="4">
        <f>VLOOKUP(B78,[9]Sheet1!$A:$C,3,0)</f>
        <v>418</v>
      </c>
      <c r="F78" s="4"/>
      <c r="G78" s="4">
        <v>2.9131999999999998</v>
      </c>
      <c r="H78" s="4">
        <v>80</v>
      </c>
      <c r="I78" s="4">
        <v>281</v>
      </c>
      <c r="J78" s="4">
        <v>12</v>
      </c>
      <c r="K78" s="4">
        <v>54</v>
      </c>
      <c r="L78" s="5">
        <v>0.02</v>
      </c>
      <c r="M78" s="6">
        <f t="shared" si="4"/>
        <v>2.9331999999999998</v>
      </c>
      <c r="N78" s="7">
        <f t="shared" si="5"/>
        <v>79.331999999999994</v>
      </c>
      <c r="O78" s="6">
        <v>12</v>
      </c>
      <c r="P78" s="8" t="s">
        <v>227</v>
      </c>
      <c r="Q78" s="6"/>
    </row>
    <row r="79" spans="1:17" x14ac:dyDescent="0.15">
      <c r="A79" s="4" t="s">
        <v>228</v>
      </c>
      <c r="B79" s="4" t="s">
        <v>229</v>
      </c>
      <c r="C79" s="4" t="s">
        <v>198</v>
      </c>
      <c r="D79" s="4">
        <f>VLOOKUP(B79,[10]信安01!$B:$D,3,0)</f>
        <v>527</v>
      </c>
      <c r="E79" s="4">
        <f>VLOOKUP(B79,[10]信安01!$B:$E,4,0)</f>
        <v>440</v>
      </c>
      <c r="F79" s="4"/>
      <c r="G79" s="4">
        <v>2.8706999999999998</v>
      </c>
      <c r="H79" s="4">
        <v>89</v>
      </c>
      <c r="I79" s="4">
        <v>281</v>
      </c>
      <c r="J79" s="4">
        <v>14</v>
      </c>
      <c r="K79" s="4">
        <v>54</v>
      </c>
      <c r="L79" s="5">
        <v>0.02</v>
      </c>
      <c r="M79" s="6">
        <f t="shared" si="4"/>
        <v>2.8906999999999998</v>
      </c>
      <c r="N79" s="7">
        <f t="shared" si="5"/>
        <v>78.906999999999996</v>
      </c>
      <c r="O79" s="6">
        <v>13</v>
      </c>
      <c r="P79" s="8" t="s">
        <v>230</v>
      </c>
      <c r="Q79" s="6"/>
    </row>
    <row r="80" spans="1:17" x14ac:dyDescent="0.15">
      <c r="A80" s="4" t="s">
        <v>231</v>
      </c>
      <c r="B80" s="4" t="s">
        <v>232</v>
      </c>
      <c r="C80" s="4" t="s">
        <v>194</v>
      </c>
      <c r="D80" s="4">
        <f>VLOOKUP(B80,[9]Sheet1!$A:$B,2,0)</f>
        <v>466</v>
      </c>
      <c r="E80" s="4">
        <f>VLOOKUP(B80,[9]Sheet1!$A:$C,3,0)</f>
        <v>458</v>
      </c>
      <c r="F80" s="4"/>
      <c r="G80" s="4">
        <v>2.8719999999999999</v>
      </c>
      <c r="H80" s="4">
        <v>88</v>
      </c>
      <c r="I80" s="4">
        <v>281</v>
      </c>
      <c r="J80" s="4">
        <v>13</v>
      </c>
      <c r="K80" s="4">
        <v>54</v>
      </c>
      <c r="L80" s="6">
        <v>0.02</v>
      </c>
      <c r="M80" s="6">
        <f t="shared" si="4"/>
        <v>2.8919999999999999</v>
      </c>
      <c r="N80" s="7">
        <f t="shared" si="5"/>
        <v>78.92</v>
      </c>
      <c r="O80" s="6">
        <v>14</v>
      </c>
      <c r="P80" s="8" t="s">
        <v>233</v>
      </c>
      <c r="Q80" s="6"/>
    </row>
  </sheetData>
  <autoFilter ref="A1:Q80"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李杰</dc:creator>
  <cp:lastModifiedBy>lml2006</cp:lastModifiedBy>
  <dcterms:created xsi:type="dcterms:W3CDTF">2015-09-11T09:19:31Z</dcterms:created>
  <dcterms:modified xsi:type="dcterms:W3CDTF">2015-09-12T14:12:59Z</dcterms:modified>
</cp:coreProperties>
</file>